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гиональное меню" sheetId="1" state="visible" r:id="rId2"/>
  </sheets>
  <definedNames>
    <definedName function="false" hidden="false" localSheetId="0" name="_xlnm.Print_Area" vbProcedure="false">'Региональное меню'!$A$1:$K$267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<sst xmlns="http://schemas.openxmlformats.org/spreadsheetml/2006/main" count="397" uniqueCount="148">
  <si>
    <t xml:space="preserve">УТВЕРЖДАЮ:</t>
  </si>
  <si>
    <t xml:space="preserve"> </t>
  </si>
  <si>
    <t xml:space="preserve">Примерное 2-х недельное меню на горячее питание 
для учащихся с 5 по 11 класс (11-18 лет), и для учащихся с ограниченными возможностями здоровья с 5 по 11 класс (11-18 лет), завтрак стоимостью 90 руб. 13 коп., обед 90 руб. 13 коп. 
для муниципальных общеобразовательных школ 
</t>
  </si>
  <si>
    <t xml:space="preserve">Наименование блюда</t>
  </si>
  <si>
    <t xml:space="preserve">Вес блюда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</si>
  <si>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</si>
  <si>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</si>
  <si>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</si>
  <si>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</si>
  <si>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№ рец.</t>
  </si>
  <si>
    <t xml:space="preserve">Б</t>
  </si>
  <si>
    <t xml:space="preserve">Ж</t>
  </si>
  <si>
    <t xml:space="preserve">У</t>
  </si>
  <si>
    <t xml:space="preserve">В1</t>
  </si>
  <si>
    <t xml:space="preserve">В2</t>
  </si>
  <si>
    <t xml:space="preserve">С</t>
  </si>
  <si>
    <t xml:space="preserve">Са</t>
  </si>
  <si>
    <t xml:space="preserve">День1 /неделя 1: Понедельник</t>
  </si>
  <si>
    <t xml:space="preserve">Завтрак</t>
  </si>
  <si>
    <t xml:space="preserve">Фрикадельки в соусе гов с/см</t>
  </si>
  <si>
    <t xml:space="preserve">280/330М</t>
  </si>
  <si>
    <t xml:space="preserve">Макароны отварные </t>
  </si>
  <si>
    <t xml:space="preserve">202/309ММ</t>
  </si>
  <si>
    <t xml:space="preserve">Закуска из овощей по сезону</t>
  </si>
  <si>
    <t xml:space="preserve">20-60</t>
  </si>
  <si>
    <t xml:space="preserve">338М</t>
  </si>
  <si>
    <t xml:space="preserve">Чай с сахаром</t>
  </si>
  <si>
    <t xml:space="preserve">376М</t>
  </si>
  <si>
    <t xml:space="preserve">Батон домашний</t>
  </si>
  <si>
    <t xml:space="preserve">20-40</t>
  </si>
  <si>
    <t xml:space="preserve">ТУ9115-00</t>
  </si>
  <si>
    <t xml:space="preserve">Итого за _Завтрак</t>
  </si>
  <si>
    <t xml:space="preserve">Обед</t>
  </si>
  <si>
    <t xml:space="preserve">Борщ с капустой и картофелем</t>
  </si>
  <si>
    <t xml:space="preserve">82М</t>
  </si>
  <si>
    <t xml:space="preserve">Биточки мясные</t>
  </si>
  <si>
    <t xml:space="preserve">294/330М</t>
  </si>
  <si>
    <t xml:space="preserve">Каша  рассыпчатая, гречневая</t>
  </si>
  <si>
    <t xml:space="preserve">171/302М</t>
  </si>
  <si>
    <t xml:space="preserve">Напиток</t>
  </si>
  <si>
    <t xml:space="preserve">342, 344,348, 349М</t>
  </si>
  <si>
    <t xml:space="preserve">Хлеб ржаной (ржано-пшеничный) йодированный</t>
  </si>
  <si>
    <t xml:space="preserve">Итого за Обед</t>
  </si>
  <si>
    <t xml:space="preserve">Всего за Понедельник</t>
  </si>
  <si>
    <t xml:space="preserve">День 2/неделя 1: Вторник</t>
  </si>
  <si>
    <t xml:space="preserve">Плов из птицы               </t>
  </si>
  <si>
    <t xml:space="preserve">291М</t>
  </si>
  <si>
    <t xml:space="preserve">ТТК</t>
  </si>
  <si>
    <t xml:space="preserve">Фрукты по сезону</t>
  </si>
  <si>
    <t xml:space="preserve">Суп картофельный с макаронными изделиями (вермишелью)</t>
  </si>
  <si>
    <t xml:space="preserve">103М</t>
  </si>
  <si>
    <t xml:space="preserve">Рыба (минтай) тушеная в томате с овощами </t>
  </si>
  <si>
    <t xml:space="preserve">229М</t>
  </si>
  <si>
    <t xml:space="preserve">Пюре картофельное </t>
  </si>
  <si>
    <t xml:space="preserve">312М</t>
  </si>
  <si>
    <t xml:space="preserve">358М</t>
  </si>
  <si>
    <t xml:space="preserve">Всего за Вторник</t>
  </si>
  <si>
    <t xml:space="preserve">День 3/неделя 1: Среда</t>
  </si>
  <si>
    <t xml:space="preserve">Котлеты мясные (особые)</t>
  </si>
  <si>
    <t xml:space="preserve">269/331М</t>
  </si>
  <si>
    <t xml:space="preserve">Каша рассыпчатая, пшенная</t>
  </si>
  <si>
    <t xml:space="preserve">Суп картофельный с бобовыми (горох)</t>
  </si>
  <si>
    <t xml:space="preserve">102М</t>
  </si>
  <si>
    <t xml:space="preserve">Котлеты рублен.из птицы</t>
  </si>
  <si>
    <t xml:space="preserve">Макаронные изделия отварные</t>
  </si>
  <si>
    <t xml:space="preserve">202/309М</t>
  </si>
  <si>
    <t xml:space="preserve">375/376М</t>
  </si>
  <si>
    <t xml:space="preserve">Всего за Среду</t>
  </si>
  <si>
    <t xml:space="preserve">День 4/неделя 1: Четверг</t>
  </si>
  <si>
    <t xml:space="preserve">Биточки руб из птицы</t>
  </si>
  <si>
    <t xml:space="preserve">Каша ячневая</t>
  </si>
  <si>
    <t xml:space="preserve">Щи из свежей (или квашеной) капусты с картофелем </t>
  </si>
  <si>
    <t xml:space="preserve">88/92М</t>
  </si>
  <si>
    <t xml:space="preserve">Тефтели из птицы (1-ый вариант)</t>
  </si>
  <si>
    <t xml:space="preserve">278/331М</t>
  </si>
  <si>
    <t xml:space="preserve">Рис отварной</t>
  </si>
  <si>
    <t xml:space="preserve">304М</t>
  </si>
  <si>
    <t xml:space="preserve">342, 348,349М</t>
  </si>
  <si>
    <t xml:space="preserve">Всего за Четверг</t>
  </si>
  <si>
    <t xml:space="preserve">День 5/неделя 1: Пятница</t>
  </si>
  <si>
    <t xml:space="preserve">Гуляш мясной</t>
  </si>
  <si>
    <t xml:space="preserve">260М</t>
  </si>
  <si>
    <t xml:space="preserve">Каша рассыпчатая, пшеничная </t>
  </si>
  <si>
    <t xml:space="preserve">Рассольник ленинградский</t>
  </si>
  <si>
    <t xml:space="preserve">96М</t>
  </si>
  <si>
    <t xml:space="preserve">Котлеты рубленные из птицы</t>
  </si>
  <si>
    <t xml:space="preserve">Каша  рассыпчатая, пшенная</t>
  </si>
  <si>
    <t xml:space="preserve">Всего за Пятницу</t>
  </si>
  <si>
    <t xml:space="preserve">День 6/неделя 1: Суббота</t>
  </si>
  <si>
    <t xml:space="preserve">Шницель мясной</t>
  </si>
  <si>
    <t xml:space="preserve">Каша рассыпчатая, ячневая</t>
  </si>
  <si>
    <t xml:space="preserve">Чай с лимоном 200/7</t>
  </si>
  <si>
    <t xml:space="preserve">Суп картофельный с крупой </t>
  </si>
  <si>
    <t xml:space="preserve">Мясо тушеное </t>
  </si>
  <si>
    <t xml:space="preserve">Компот плодов/ягод (замороженных или свежих)</t>
  </si>
  <si>
    <t xml:space="preserve">Всего за Субботу</t>
  </si>
  <si>
    <t xml:space="preserve">Итого за неделю в среднем завтрак</t>
  </si>
  <si>
    <t xml:space="preserve">Итого за неделю в среднем обед</t>
  </si>
  <si>
    <t xml:space="preserve">День 1 /неделя 2: Понедельник</t>
  </si>
  <si>
    <t xml:space="preserve">          Завтрак</t>
  </si>
  <si>
    <t xml:space="preserve">Котлета рубл из птицы</t>
  </si>
  <si>
    <t xml:space="preserve">Каша гречневая</t>
  </si>
  <si>
    <t xml:space="preserve">376/377М</t>
  </si>
  <si>
    <t xml:space="preserve">Фрикадельки (из кур или бройлеров-цыплят), с соусом</t>
  </si>
  <si>
    <t xml:space="preserve">297/330М</t>
  </si>
  <si>
    <t xml:space="preserve">День 2 /неделя 2: Вторник</t>
  </si>
  <si>
    <t xml:space="preserve">Птица отварная</t>
  </si>
  <si>
    <t xml:space="preserve">288/293М</t>
  </si>
  <si>
    <t xml:space="preserve">Суп крестьянский с крупой </t>
  </si>
  <si>
    <t xml:space="preserve">98М</t>
  </si>
  <si>
    <t xml:space="preserve">Плов из птицы</t>
  </si>
  <si>
    <t xml:space="preserve">0.14</t>
  </si>
  <si>
    <t xml:space="preserve">День 3/неделя 2: Среда</t>
  </si>
  <si>
    <t xml:space="preserve">Котлеты рубленые из бройлер-цыплят</t>
  </si>
  <si>
    <t xml:space="preserve">Каша  рассыпчатая гречневая</t>
  </si>
  <si>
    <t xml:space="preserve">Суп картофельный с макаронными изделиями (с вермишелью)</t>
  </si>
  <si>
    <t xml:space="preserve">Запеканка картофельная с мясом</t>
  </si>
  <si>
    <t xml:space="preserve">256М</t>
  </si>
  <si>
    <t xml:space="preserve">День 4 /неделя 2: Четверг</t>
  </si>
  <si>
    <t xml:space="preserve">Тефтели (мясные) с соусом сметанным с томатом</t>
  </si>
  <si>
    <t xml:space="preserve">Макаронные изделия отварные </t>
  </si>
  <si>
    <t xml:space="preserve">101М</t>
  </si>
  <si>
    <t xml:space="preserve">Фрикадельки из птицы</t>
  </si>
  <si>
    <t xml:space="preserve">Каша пшеничная рассыпчатая</t>
  </si>
  <si>
    <t xml:space="preserve">День 5 /неделя 2: Пятница</t>
  </si>
  <si>
    <t xml:space="preserve">Курица тушеная с морковью</t>
  </si>
  <si>
    <t xml:space="preserve">54-25М*/ТТК</t>
  </si>
  <si>
    <t xml:space="preserve">Салат из овощей по сезону</t>
  </si>
  <si>
    <t xml:space="preserve">День 6/неделя 2: Суббота</t>
  </si>
  <si>
    <t xml:space="preserve">Картофель отварной (запеченный)</t>
  </si>
  <si>
    <t xml:space="preserve">310М</t>
  </si>
  <si>
    <t xml:space="preserve">Кисель из плодов/ягод (замороженных или свежих, из сока плодового)</t>
  </si>
  <si>
    <t xml:space="preserve">Итого за завтрак</t>
  </si>
  <si>
    <t xml:space="preserve">Среднее значение за завтрак</t>
  </si>
  <si>
    <t xml:space="preserve">ВыполнениеСанПиН  2.3/2.4.3590-20 </t>
  </si>
  <si>
    <t xml:space="preserve">Итого за обед</t>
  </si>
  <si>
    <t xml:space="preserve">Среднее значение за обед</t>
  </si>
  <si>
    <t xml:space="preserve">Итого за день</t>
  </si>
  <si>
    <t xml:space="preserve">Среднее значение за день</t>
  </si>
  <si>
    <t xml:space="preserve">Потребность в пищевых веществах для обучающихся  7-11 лет по проекту СанПиН 2020 </t>
  </si>
  <si>
    <t xml:space="preserve">Распределение ЭЦ</t>
  </si>
  <si>
    <t xml:space="preserve">Норма</t>
  </si>
  <si>
    <t xml:space="preserve">20-25%</t>
  </si>
  <si>
    <t xml:space="preserve">30-35%</t>
  </si>
  <si>
    <t xml:space="preserve">Использованная литература: Сборник рецептур на продукцию для обучающихся во всех образовательных учреждениях под ред. М.П. Могильного изд. Дели плюс, 2017 г                                                                                              </t>
  </si>
  <si>
    <t xml:space="preserve">* Сборник рецептур блюд и типовых меню для организации питания обучающихся. 1-4-х классов в общеобразовательных организациях (пособие). Москва 2022г.</t>
  </si>
  <si>
    <t xml:space="preserve">В рационе питания предусмотрено использование хлеба с содержанием микро и макронутриентов.</t>
  </si>
  <si>
    <t xml:space="preserve">В рационе - йодированная соль; морская рыба. В меню включены сезонные овощи и фрукты.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</si>
</sst>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0.000"/>
  </numFmts>
  <fonts count="20">
    <font>
      <sz val="10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2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2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0" borderId="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1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1" fillId="0" borderId="2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5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2 неделя" xfId="20"/>
    <cellStyle name="Обычный_Лист1" xfId="21"/>
    <cellStyle name="Обычный_Лист2" xfId="22"/>
    <cellStyle name="Обычный_Лист3" xfId="23"/>
    <cellStyle name="Обычный_ХЭХ 1С" xfId="24"/>
    <cellStyle name="Обычный_ХЭХ из 1С  (2)" xfId="25"/>
  </cellStyles>
  <dxfs count="5"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E6B9B8"/>
        </patternFill>
      </fill>
    </dxf>
    <dxf>
      <fill>
        <patternFill>
          <bgColor rgb="FFF2DCDB"/>
        </patternFill>
      </fill>
    </dxf>
    <dxf>
      <font>
        <name val="Calibri"/>
        <charset val="204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5" activeCellId="0" sqref="A135"/>
    </sheetView>
  </sheetViews>
  <sheetFormatPr defaultColWidth="9.00390625" defaultRowHeight="18.75" zeroHeight="false" outlineLevelRow="0" outlineLevelCol="0"/>
  <cols>
    <col collapsed="false" customWidth="true" hidden="false" outlineLevel="0" max="1" min="1" style="1" width="33.14"/>
    <col collapsed="false" customWidth="true" hidden="false" outlineLevel="0" max="2" min="2" style="2" width="9.85"/>
    <col collapsed="false" customWidth="true" hidden="false" outlineLevel="0" max="3" min="3" style="3" width="9.85"/>
    <col collapsed="false" customWidth="true" hidden="false" outlineLevel="0" max="5" min="4" style="3" width="10.29"/>
    <col collapsed="false" customWidth="true" hidden="false" outlineLevel="0" max="6" min="6" style="3" width="10.42"/>
    <col collapsed="false" customWidth="true" hidden="false" outlineLevel="0" max="8" min="7" style="3" width="8.14"/>
    <col collapsed="false" customWidth="true" hidden="false" outlineLevel="0" max="9" min="9" style="3" width="8.43"/>
    <col collapsed="false" customWidth="true" hidden="false" outlineLevel="0" max="10" min="10" style="3" width="16.35"/>
    <col collapsed="false" customWidth="true" hidden="false" outlineLevel="0" max="11" min="11" style="4" width="21.25"/>
    <col collapsed="false" customWidth="false" hidden="false" outlineLevel="0" max="16384" min="12" style="1" width="9"/>
  </cols>
  <sheetData>
    <row r="2" customFormat="false" ht="18.75" hidden="false" customHeight="false" outlineLevel="0" collapsed="false">
      <c r="F2" s="5" t="s">
        <v>0</v>
      </c>
      <c r="G2" s="5"/>
      <c r="H2" s="5"/>
      <c r="I2" s="5"/>
      <c r="J2" s="6"/>
    </row>
    <row r="3" customFormat="false" ht="18.75" hidden="false" customHeight="false" outlineLevel="0" collapsed="false">
      <c r="F3" s="6"/>
      <c r="G3" s="6"/>
      <c r="H3" s="6"/>
      <c r="I3" s="6"/>
      <c r="J3" s="6"/>
    </row>
    <row r="4" customFormat="false" ht="18.75" hidden="false" customHeight="false" outlineLevel="0" collapsed="false">
      <c r="G4" s="6"/>
    </row>
    <row r="6" customFormat="false" ht="18.75" hidden="false" customHeight="false" outlineLevel="0" collapsed="false">
      <c r="A6" s="7"/>
      <c r="B6" s="7"/>
      <c r="C6" s="8"/>
      <c r="D6" s="8"/>
      <c r="E6" s="7"/>
      <c r="F6" s="7"/>
      <c r="G6" s="9"/>
      <c r="H6" s="9"/>
      <c r="I6" s="9"/>
      <c r="J6" s="9"/>
      <c r="K6" s="10"/>
    </row>
    <row r="7" s="7" customFormat="true" ht="18.75" hidden="false" customHeight="false" outlineLevel="0" collapsed="false">
      <c r="C7" s="8"/>
      <c r="D7" s="8"/>
      <c r="G7" s="9" t="s">
        <v>1</v>
      </c>
      <c r="H7" s="9"/>
      <c r="I7" s="9"/>
      <c r="J7" s="9"/>
    </row>
    <row r="8" s="7" customFormat="true" ht="51.75" hidden="false" customHeight="true" outlineLevel="0" collapsed="false">
      <c r="A8" s="11"/>
      <c r="B8" s="11"/>
      <c r="C8" s="11"/>
      <c r="D8" s="12"/>
      <c r="E8" s="13"/>
      <c r="F8" s="13"/>
      <c r="G8" s="14"/>
      <c r="H8" s="14"/>
      <c r="I8" s="14"/>
      <c r="J8" s="14"/>
      <c r="K8" s="15"/>
    </row>
    <row r="9" s="13" customFormat="true" ht="21" hidden="false" customHeight="true" outlineLevel="0" collapsed="false">
      <c r="A9" s="16"/>
      <c r="C9" s="12"/>
      <c r="D9" s="12"/>
      <c r="J9" s="17" t="s">
        <v>1</v>
      </c>
      <c r="K9" s="18"/>
    </row>
    <row r="10" s="13" customFormat="true" ht="18.75" hidden="false" customHeight="false" outlineLevel="0" collapsed="false">
      <c r="A10" s="7"/>
      <c r="B10" s="19"/>
      <c r="C10" s="19"/>
      <c r="D10" s="19"/>
      <c r="E10" s="7"/>
      <c r="F10" s="7"/>
      <c r="G10" s="7"/>
      <c r="H10" s="7"/>
      <c r="I10" s="7"/>
      <c r="J10" s="7"/>
      <c r="K10" s="20"/>
    </row>
    <row r="11" s="7" customFormat="true" ht="22.5" hidden="false" customHeight="true" outlineLevel="0" collapsed="false">
      <c r="A11" s="21"/>
      <c r="C11" s="8"/>
      <c r="D11" s="8"/>
      <c r="J11" s="8"/>
      <c r="K11" s="20"/>
    </row>
    <row r="12" s="7" customFormat="true" ht="105" hidden="false" customHeight="true" outlineLevel="0" collapsed="false">
      <c r="A12" s="22" t="s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="25" customFormat="true" ht="15.75" hidden="false" customHeight="true" outlineLevel="0" collapsed="false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3"/>
    </row>
    <row r="14" s="25" customFormat="true" ht="15.75" hidden="false" customHeight="true" outlineLevel="0" collapsed="false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3"/>
    </row>
    <row r="15" s="25" customFormat="true" ht="15.75" hidden="false" customHeight="true" outlineLevel="0" collapsed="false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3"/>
    </row>
    <row r="16" s="25" customFormat="true" ht="15.75" hidden="false" customHeight="true" outlineLevel="0" collapsed="false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6"/>
    </row>
    <row r="17" s="25" customFormat="true" ht="15.75" hidden="false" customHeight="true" outlineLevel="0" collapsed="false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6"/>
    </row>
    <row r="18" s="25" customFormat="true" ht="15.75" hidden="false" customHeight="tru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3"/>
    </row>
    <row r="19" s="25" customFormat="true" ht="15.75" hidden="false" customHeight="tru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3"/>
    </row>
    <row r="20" s="25" customFormat="true" ht="15.75" hidden="false" customHeight="true" outlineLevel="0" collapsed="false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7"/>
    </row>
    <row r="21" s="25" customFormat="true" ht="15.75" hidden="false" customHeight="true" outlineLevel="0" collapsed="false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18"/>
    </row>
    <row r="22" s="33" customFormat="true" ht="60.4" hidden="false" customHeight="true" outlineLevel="0" collapsed="false">
      <c r="A22" s="28" t="s">
        <v>3</v>
      </c>
      <c r="B22" s="29" t="s">
        <v>4</v>
      </c>
      <c r="C22" s="30" t="s">
        <v>5</v>
      </c>
      <c r="D22" s="30"/>
      <c r="E22" s="30"/>
      <c r="F22" s="31" t="s">
        <v>6</v>
      </c>
      <c r="G22" s="30" t="s">
        <v>7</v>
      </c>
      <c r="H22" s="30"/>
      <c r="I22" s="30"/>
      <c r="J22" s="30" t="s">
        <v>8</v>
      </c>
      <c r="K22" s="32" t="s">
        <v>9</v>
      </c>
    </row>
    <row r="23" s="33" customFormat="true" ht="24" hidden="false" customHeight="true" outlineLevel="0" collapsed="false">
      <c r="A23" s="28"/>
      <c r="B23" s="29"/>
      <c r="C23" s="30" t="s">
        <v>10</v>
      </c>
      <c r="D23" s="30" t="s">
        <v>11</v>
      </c>
      <c r="E23" s="30" t="s">
        <v>12</v>
      </c>
      <c r="F23" s="31"/>
      <c r="G23" s="30" t="s">
        <v>13</v>
      </c>
      <c r="H23" s="30" t="s">
        <v>14</v>
      </c>
      <c r="I23" s="30" t="s">
        <v>15</v>
      </c>
      <c r="J23" s="34" t="s">
        <v>16</v>
      </c>
      <c r="K23" s="32"/>
    </row>
    <row r="24" s="39" customFormat="true" ht="29.85" hidden="false" customHeight="true" outlineLevel="0" collapsed="false">
      <c r="A24" s="35" t="s">
        <v>17</v>
      </c>
      <c r="B24" s="28"/>
      <c r="C24" s="28"/>
      <c r="D24" s="28"/>
      <c r="E24" s="28"/>
      <c r="F24" s="28"/>
      <c r="G24" s="36"/>
      <c r="H24" s="36"/>
      <c r="I24" s="36"/>
      <c r="J24" s="37"/>
      <c r="K24" s="38"/>
    </row>
    <row r="25" customFormat="false" ht="21.75" hidden="false" customHeight="true" outlineLevel="0" collapsed="false">
      <c r="A25" s="40" t="s">
        <v>18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="47" customFormat="true" ht="15.75" hidden="false" customHeight="false" outlineLevel="0" collapsed="false">
      <c r="A26" s="41" t="s">
        <v>19</v>
      </c>
      <c r="B26" s="42" t="n">
        <v>100</v>
      </c>
      <c r="C26" s="43" t="n">
        <v>15.5</v>
      </c>
      <c r="D26" s="43" t="n">
        <v>11</v>
      </c>
      <c r="E26" s="43" t="n">
        <v>8.7</v>
      </c>
      <c r="F26" s="43" t="n">
        <v>193</v>
      </c>
      <c r="G26" s="44" t="n">
        <v>0.08</v>
      </c>
      <c r="H26" s="44" t="n">
        <v>0.18</v>
      </c>
      <c r="I26" s="44" t="n">
        <v>0.8</v>
      </c>
      <c r="J26" s="45" t="n">
        <v>163</v>
      </c>
      <c r="K26" s="46" t="s">
        <v>20</v>
      </c>
    </row>
    <row r="27" customFormat="false" ht="18.75" hidden="false" customHeight="false" outlineLevel="0" collapsed="false">
      <c r="A27" s="48" t="s">
        <v>21</v>
      </c>
      <c r="B27" s="49" t="n">
        <v>180</v>
      </c>
      <c r="C27" s="50" t="n">
        <v>6.79</v>
      </c>
      <c r="D27" s="50" t="n">
        <v>5.41</v>
      </c>
      <c r="E27" s="50" t="n">
        <v>31.72</v>
      </c>
      <c r="F27" s="50" t="n">
        <v>202.14</v>
      </c>
      <c r="G27" s="51" t="n">
        <v>0.005</v>
      </c>
      <c r="H27" s="51" t="n">
        <v>0.005</v>
      </c>
      <c r="I27" s="52" t="n">
        <v>0.11</v>
      </c>
      <c r="J27" s="53" t="n">
        <v>4.86</v>
      </c>
      <c r="K27" s="54" t="s">
        <v>22</v>
      </c>
    </row>
    <row r="28" s="39" customFormat="true" ht="15.75" hidden="false" customHeight="false" outlineLevel="0" collapsed="false">
      <c r="A28" s="41" t="s">
        <v>23</v>
      </c>
      <c r="B28" s="42" t="s">
        <v>24</v>
      </c>
      <c r="C28" s="43" t="n">
        <v>6.6</v>
      </c>
      <c r="D28" s="43" t="n">
        <v>0.26</v>
      </c>
      <c r="E28" s="43" t="n">
        <v>9.8</v>
      </c>
      <c r="F28" s="43" t="n">
        <v>47</v>
      </c>
      <c r="G28" s="44" t="n">
        <v>0.03</v>
      </c>
      <c r="H28" s="44" t="n">
        <v>0.02</v>
      </c>
      <c r="I28" s="44" t="n">
        <v>10</v>
      </c>
      <c r="J28" s="45" t="n">
        <v>16</v>
      </c>
      <c r="K28" s="46" t="s">
        <v>25</v>
      </c>
    </row>
    <row r="29" s="58" customFormat="true" ht="15.75" hidden="false" customHeight="false" outlineLevel="0" collapsed="false">
      <c r="A29" s="55" t="s">
        <v>26</v>
      </c>
      <c r="B29" s="56" t="n">
        <v>200</v>
      </c>
      <c r="C29" s="44" t="n">
        <v>0.07</v>
      </c>
      <c r="D29" s="44" t="n">
        <v>0.02</v>
      </c>
      <c r="E29" s="44" t="n">
        <v>15</v>
      </c>
      <c r="F29" s="44" t="n">
        <v>60</v>
      </c>
      <c r="G29" s="44" t="n">
        <f aca="false">0.28*0.2</f>
        <v>0.056</v>
      </c>
      <c r="H29" s="44" t="n">
        <f aca="false">0.94*0.2</f>
        <v>0.188</v>
      </c>
      <c r="I29" s="44" t="n">
        <f aca="false">7.94*0.2</f>
        <v>1.588</v>
      </c>
      <c r="J29" s="45" t="n">
        <v>152.22</v>
      </c>
      <c r="K29" s="57" t="s">
        <v>27</v>
      </c>
    </row>
    <row r="30" s="39" customFormat="true" ht="15.75" hidden="false" customHeight="false" outlineLevel="0" collapsed="false">
      <c r="A30" s="59" t="s">
        <v>28</v>
      </c>
      <c r="B30" s="60" t="s">
        <v>29</v>
      </c>
      <c r="C30" s="61" t="n">
        <v>3</v>
      </c>
      <c r="D30" s="61" t="n">
        <v>1.16</v>
      </c>
      <c r="E30" s="61" t="n">
        <v>20.56</v>
      </c>
      <c r="F30" s="61" t="n">
        <v>104.8</v>
      </c>
      <c r="G30" s="62" t="n">
        <v>0.04</v>
      </c>
      <c r="H30" s="62" t="n">
        <v>0.01</v>
      </c>
      <c r="I30" s="62" t="n">
        <v>0</v>
      </c>
      <c r="J30" s="63" t="n">
        <v>7.6</v>
      </c>
      <c r="K30" s="46" t="s">
        <v>30</v>
      </c>
    </row>
    <row r="31" s="39" customFormat="true" ht="15.75" hidden="false" customHeight="false" outlineLevel="0" collapsed="false">
      <c r="A31" s="59"/>
      <c r="B31" s="60"/>
      <c r="C31" s="61"/>
      <c r="D31" s="61"/>
      <c r="E31" s="61"/>
      <c r="F31" s="61"/>
      <c r="G31" s="62"/>
      <c r="H31" s="62"/>
      <c r="I31" s="62"/>
      <c r="J31" s="63"/>
      <c r="K31" s="46"/>
    </row>
    <row r="32" s="39" customFormat="true" ht="15.75" hidden="false" customHeight="false" outlineLevel="0" collapsed="false">
      <c r="A32" s="64" t="s">
        <v>31</v>
      </c>
      <c r="B32" s="65" t="n">
        <v>580</v>
      </c>
      <c r="C32" s="66" t="n">
        <f aca="false">SUM(C26:C30)</f>
        <v>31.96</v>
      </c>
      <c r="D32" s="30" t="n">
        <f aca="false">SUM(D26:D30)</f>
        <v>17.85</v>
      </c>
      <c r="E32" s="66" t="n">
        <f aca="false">SUM(E26:E30)</f>
        <v>85.78</v>
      </c>
      <c r="F32" s="66" t="n">
        <f aca="false">SUM(F26:F30)</f>
        <v>606.94</v>
      </c>
      <c r="G32" s="66" t="n">
        <f aca="false">SUM(G26:G30)</f>
        <v>0.211</v>
      </c>
      <c r="H32" s="66" t="n">
        <f aca="false">SUM(H26:H30)</f>
        <v>0.403</v>
      </c>
      <c r="I32" s="66" t="n">
        <f aca="false">SUM(I26:I30)</f>
        <v>12.498</v>
      </c>
      <c r="J32" s="66" t="n">
        <f aca="false">SUM(J26:J30)</f>
        <v>343.68</v>
      </c>
      <c r="K32" s="46"/>
    </row>
    <row r="33" s="39" customFormat="true" ht="19.5" hidden="false" customHeight="true" outlineLevel="0" collapsed="false">
      <c r="A33" s="67" t="s">
        <v>32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="39" customFormat="true" ht="15.75" hidden="false" customHeight="false" outlineLevel="0" collapsed="false">
      <c r="A34" s="41" t="s">
        <v>23</v>
      </c>
      <c r="B34" s="42" t="s">
        <v>24</v>
      </c>
      <c r="C34" s="44" t="n">
        <v>0.67</v>
      </c>
      <c r="D34" s="44" t="n">
        <v>0.06</v>
      </c>
      <c r="E34" s="44" t="n">
        <v>2.1</v>
      </c>
      <c r="F34" s="44" t="n">
        <v>12</v>
      </c>
      <c r="G34" s="44" t="n">
        <v>0.01</v>
      </c>
      <c r="H34" s="44" t="n">
        <v>0.1</v>
      </c>
      <c r="I34" s="44" t="n">
        <v>0.1</v>
      </c>
      <c r="J34" s="45" t="n">
        <v>6</v>
      </c>
      <c r="K34" s="46"/>
    </row>
    <row r="35" s="39" customFormat="true" ht="18.75" hidden="false" customHeight="true" outlineLevel="0" collapsed="false">
      <c r="A35" s="68" t="s">
        <v>33</v>
      </c>
      <c r="B35" s="69" t="n">
        <v>250</v>
      </c>
      <c r="C35" s="70" t="n">
        <v>2</v>
      </c>
      <c r="D35" s="70" t="n">
        <v>5.2</v>
      </c>
      <c r="E35" s="70" t="n">
        <v>13.1</v>
      </c>
      <c r="F35" s="70" t="n">
        <v>106</v>
      </c>
      <c r="G35" s="71" t="n">
        <v>0.04</v>
      </c>
      <c r="H35" s="71" t="n">
        <v>0.04</v>
      </c>
      <c r="I35" s="71" t="n">
        <v>8.54</v>
      </c>
      <c r="J35" s="72" t="n">
        <v>39.78</v>
      </c>
      <c r="K35" s="73" t="s">
        <v>34</v>
      </c>
    </row>
    <row r="36" s="39" customFormat="true" ht="15.75" hidden="false" customHeight="false" outlineLevel="0" collapsed="false">
      <c r="A36" s="41" t="s">
        <v>35</v>
      </c>
      <c r="B36" s="42" t="n">
        <v>100</v>
      </c>
      <c r="C36" s="70" t="n">
        <v>10.5</v>
      </c>
      <c r="D36" s="70" t="n">
        <v>27.34</v>
      </c>
      <c r="E36" s="70" t="n">
        <v>10.82</v>
      </c>
      <c r="F36" s="70" t="n">
        <v>333.8</v>
      </c>
      <c r="G36" s="71" t="n">
        <v>0.29</v>
      </c>
      <c r="H36" s="71" t="n">
        <v>0.08</v>
      </c>
      <c r="I36" s="71" t="n">
        <v>3.5</v>
      </c>
      <c r="J36" s="72" t="n">
        <v>9.41</v>
      </c>
      <c r="K36" s="46" t="s">
        <v>36</v>
      </c>
    </row>
    <row r="37" s="39" customFormat="true" ht="31.5" hidden="false" customHeight="true" outlineLevel="0" collapsed="false">
      <c r="A37" s="41" t="s">
        <v>37</v>
      </c>
      <c r="B37" s="42" t="n">
        <v>180</v>
      </c>
      <c r="C37" s="43" t="n">
        <v>8.6</v>
      </c>
      <c r="D37" s="43" t="n">
        <v>6.1</v>
      </c>
      <c r="E37" s="43" t="n">
        <v>38.64</v>
      </c>
      <c r="F37" s="43" t="n">
        <v>243.75</v>
      </c>
      <c r="G37" s="44" t="n">
        <v>0.21</v>
      </c>
      <c r="H37" s="44" t="n">
        <v>0.11</v>
      </c>
      <c r="I37" s="44" t="n">
        <v>0</v>
      </c>
      <c r="J37" s="45" t="n">
        <v>14.82</v>
      </c>
      <c r="K37" s="46" t="s">
        <v>38</v>
      </c>
    </row>
    <row r="38" s="39" customFormat="true" ht="39" hidden="false" customHeight="false" outlineLevel="0" collapsed="false">
      <c r="A38" s="41" t="s">
        <v>39</v>
      </c>
      <c r="B38" s="42" t="n">
        <v>200</v>
      </c>
      <c r="C38" s="44" t="n">
        <v>0.16</v>
      </c>
      <c r="D38" s="44" t="n">
        <v>0.16</v>
      </c>
      <c r="E38" s="44" t="n">
        <v>27.88</v>
      </c>
      <c r="F38" s="44" t="n">
        <v>114.6</v>
      </c>
      <c r="G38" s="44" t="n">
        <v>0.01</v>
      </c>
      <c r="H38" s="44" t="n">
        <v>0.01</v>
      </c>
      <c r="I38" s="44" t="n">
        <v>0.9</v>
      </c>
      <c r="J38" s="45" t="n">
        <v>14.18</v>
      </c>
      <c r="K38" s="57" t="s">
        <v>40</v>
      </c>
    </row>
    <row r="39" s="39" customFormat="true" ht="31.5" hidden="false" customHeight="false" outlineLevel="0" collapsed="false">
      <c r="A39" s="74" t="s">
        <v>41</v>
      </c>
      <c r="B39" s="42" t="n">
        <v>20</v>
      </c>
      <c r="C39" s="43" t="n">
        <v>1.12</v>
      </c>
      <c r="D39" s="43" t="n">
        <v>0.22</v>
      </c>
      <c r="E39" s="43" t="n">
        <v>9.88</v>
      </c>
      <c r="F39" s="43" t="n">
        <v>45.98</v>
      </c>
      <c r="G39" s="44" t="n">
        <v>0.02</v>
      </c>
      <c r="H39" s="44" t="n">
        <v>0</v>
      </c>
      <c r="I39" s="44" t="n">
        <v>0</v>
      </c>
      <c r="J39" s="45" t="n">
        <v>4.6</v>
      </c>
      <c r="K39" s="46"/>
    </row>
    <row r="40" s="39" customFormat="true" ht="15.75" hidden="false" customHeight="false" outlineLevel="0" collapsed="false">
      <c r="A40" s="59" t="s">
        <v>28</v>
      </c>
      <c r="B40" s="60" t="s">
        <v>29</v>
      </c>
      <c r="C40" s="61" t="n">
        <v>3</v>
      </c>
      <c r="D40" s="61" t="n">
        <v>1.16</v>
      </c>
      <c r="E40" s="61" t="n">
        <v>20.56</v>
      </c>
      <c r="F40" s="61" t="n">
        <v>104.8</v>
      </c>
      <c r="G40" s="62" t="n">
        <v>0.04</v>
      </c>
      <c r="H40" s="62" t="n">
        <v>0.01</v>
      </c>
      <c r="I40" s="62" t="n">
        <v>0</v>
      </c>
      <c r="J40" s="63" t="n">
        <v>7.6</v>
      </c>
      <c r="K40" s="46" t="s">
        <v>30</v>
      </c>
    </row>
    <row r="41" s="39" customFormat="true" ht="15.75" hidden="false" customHeight="false" outlineLevel="0" collapsed="false">
      <c r="A41" s="75" t="s">
        <v>42</v>
      </c>
      <c r="B41" s="65" t="n">
        <v>850</v>
      </c>
      <c r="C41" s="66" t="n">
        <f aca="false">SUM(C34:C40)</f>
        <v>26.05</v>
      </c>
      <c r="D41" s="66" t="n">
        <f aca="false">SUM(D34:D40)</f>
        <v>40.24</v>
      </c>
      <c r="E41" s="66" t="n">
        <f aca="false">SUM(E34:E40)</f>
        <v>122.98</v>
      </c>
      <c r="F41" s="66" t="n">
        <f aca="false">SUM(F34:F40)</f>
        <v>960.93</v>
      </c>
      <c r="G41" s="66" t="n">
        <f aca="false">SUM(G34:G40)</f>
        <v>0.62</v>
      </c>
      <c r="H41" s="66" t="n">
        <f aca="false">SUM(H34:H40)</f>
        <v>0.35</v>
      </c>
      <c r="I41" s="66" t="n">
        <f aca="false">SUM(I34:I40)</f>
        <v>13.04</v>
      </c>
      <c r="J41" s="66" t="n">
        <f aca="false">SUM(J34:J40)</f>
        <v>96.39</v>
      </c>
      <c r="K41" s="76"/>
    </row>
    <row r="42" s="39" customFormat="true" ht="17.25" hidden="false" customHeight="true" outlineLevel="0" collapsed="false">
      <c r="A42" s="75" t="s">
        <v>43</v>
      </c>
      <c r="B42" s="65" t="n">
        <f aca="false">B41+B32</f>
        <v>1430</v>
      </c>
      <c r="C42" s="66" t="n">
        <f aca="false">C41+C32</f>
        <v>58.01</v>
      </c>
      <c r="D42" s="66" t="n">
        <f aca="false">D41+D32</f>
        <v>58.09</v>
      </c>
      <c r="E42" s="66" t="n">
        <f aca="false">E41+E32</f>
        <v>208.76</v>
      </c>
      <c r="F42" s="66" t="n">
        <f aca="false">F41+F32</f>
        <v>1567.87</v>
      </c>
      <c r="G42" s="30" t="n">
        <f aca="false">G41+G32</f>
        <v>0.831</v>
      </c>
      <c r="H42" s="30" t="n">
        <f aca="false">H41+H32</f>
        <v>0.753</v>
      </c>
      <c r="I42" s="30" t="n">
        <f aca="false">I41+I32</f>
        <v>25.538</v>
      </c>
      <c r="J42" s="34" t="n">
        <f aca="false">J41+J32</f>
        <v>440.07</v>
      </c>
      <c r="K42" s="77"/>
    </row>
    <row r="43" s="39" customFormat="true" ht="15" hidden="false" customHeight="true" outlineLevel="0" collapsed="false">
      <c r="A43" s="35" t="s">
        <v>44</v>
      </c>
      <c r="B43" s="28"/>
      <c r="C43" s="28"/>
      <c r="D43" s="28"/>
      <c r="E43" s="28"/>
      <c r="F43" s="28"/>
      <c r="G43" s="36"/>
      <c r="H43" s="36"/>
      <c r="I43" s="36"/>
      <c r="J43" s="37"/>
      <c r="K43" s="38"/>
    </row>
    <row r="44" s="39" customFormat="true" ht="19.5" hidden="false" customHeight="true" outlineLevel="0" collapsed="false">
      <c r="A44" s="67" t="s">
        <v>18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="39" customFormat="true" ht="15.75" hidden="false" customHeight="false" outlineLevel="0" collapsed="false">
      <c r="A45" s="74" t="s">
        <v>23</v>
      </c>
      <c r="B45" s="78" t="s">
        <v>24</v>
      </c>
      <c r="C45" s="44" t="n">
        <v>0.67</v>
      </c>
      <c r="D45" s="44" t="n">
        <v>0.06</v>
      </c>
      <c r="E45" s="44" t="n">
        <v>2.1</v>
      </c>
      <c r="F45" s="44" t="n">
        <v>12</v>
      </c>
      <c r="G45" s="44" t="n">
        <v>0.01</v>
      </c>
      <c r="H45" s="44" t="n">
        <v>0.1</v>
      </c>
      <c r="I45" s="44" t="n">
        <v>0.1</v>
      </c>
      <c r="J45" s="45" t="n">
        <v>6</v>
      </c>
      <c r="K45" s="79"/>
    </row>
    <row r="46" s="39" customFormat="true" ht="15.75" hidden="false" customHeight="false" outlineLevel="0" collapsed="false">
      <c r="A46" s="80" t="s">
        <v>45</v>
      </c>
      <c r="B46" s="81" t="n">
        <v>200</v>
      </c>
      <c r="C46" s="82" t="n">
        <v>18.01</v>
      </c>
      <c r="D46" s="82" t="n">
        <v>8.95</v>
      </c>
      <c r="E46" s="82" t="n">
        <v>36.45</v>
      </c>
      <c r="F46" s="82" t="n">
        <v>298.66</v>
      </c>
      <c r="G46" s="82" t="n">
        <v>0.14</v>
      </c>
      <c r="H46" s="82" t="n">
        <v>0.14</v>
      </c>
      <c r="I46" s="82" t="n">
        <v>6.5</v>
      </c>
      <c r="J46" s="83" t="n">
        <v>36.09</v>
      </c>
      <c r="K46" s="84" t="s">
        <v>46</v>
      </c>
    </row>
    <row r="47" s="58" customFormat="true" ht="15.75" hidden="false" customHeight="false" outlineLevel="0" collapsed="false">
      <c r="A47" s="85" t="s">
        <v>26</v>
      </c>
      <c r="B47" s="86" t="n">
        <v>200</v>
      </c>
      <c r="C47" s="87" t="n">
        <v>0.07</v>
      </c>
      <c r="D47" s="87" t="n">
        <v>0.02</v>
      </c>
      <c r="E47" s="87" t="n">
        <v>15</v>
      </c>
      <c r="F47" s="87" t="n">
        <v>60</v>
      </c>
      <c r="G47" s="87" t="n">
        <v>0</v>
      </c>
      <c r="H47" s="87" t="n">
        <v>0</v>
      </c>
      <c r="I47" s="87" t="n">
        <v>0.03</v>
      </c>
      <c r="J47" s="88" t="n">
        <v>11.1</v>
      </c>
      <c r="K47" s="89" t="s">
        <v>27</v>
      </c>
    </row>
    <row r="48" s="39" customFormat="true" ht="15.75" hidden="false" customHeight="false" outlineLevel="0" collapsed="false">
      <c r="A48" s="59" t="s">
        <v>28</v>
      </c>
      <c r="B48" s="86" t="s">
        <v>29</v>
      </c>
      <c r="C48" s="61" t="n">
        <v>3</v>
      </c>
      <c r="D48" s="61" t="n">
        <v>1.16</v>
      </c>
      <c r="E48" s="61" t="n">
        <v>20.56</v>
      </c>
      <c r="F48" s="61" t="n">
        <v>104.8</v>
      </c>
      <c r="G48" s="62" t="n">
        <v>0.04</v>
      </c>
      <c r="H48" s="62" t="n">
        <v>0.01</v>
      </c>
      <c r="I48" s="62" t="n">
        <v>0</v>
      </c>
      <c r="J48" s="63" t="n">
        <v>7.6</v>
      </c>
      <c r="K48" s="90" t="s">
        <v>47</v>
      </c>
    </row>
    <row r="49" s="39" customFormat="true" ht="15.75" hidden="false" customHeight="false" outlineLevel="0" collapsed="false">
      <c r="A49" s="59" t="s">
        <v>48</v>
      </c>
      <c r="B49" s="86" t="n">
        <v>100</v>
      </c>
      <c r="C49" s="61" t="n">
        <v>0.4</v>
      </c>
      <c r="D49" s="61" t="n">
        <v>0.4</v>
      </c>
      <c r="E49" s="61" t="n">
        <v>9.8</v>
      </c>
      <c r="F49" s="61" t="n">
        <v>47</v>
      </c>
      <c r="G49" s="62" t="n">
        <v>0.03</v>
      </c>
      <c r="H49" s="62" t="n">
        <v>0.02</v>
      </c>
      <c r="I49" s="62" t="n">
        <v>10</v>
      </c>
      <c r="J49" s="63" t="n">
        <v>16</v>
      </c>
      <c r="K49" s="90" t="s">
        <v>25</v>
      </c>
    </row>
    <row r="50" s="39" customFormat="true" ht="15.75" hidden="false" customHeight="false" outlineLevel="0" collapsed="false">
      <c r="A50" s="91" t="s">
        <v>31</v>
      </c>
      <c r="B50" s="65" t="n">
        <v>600</v>
      </c>
      <c r="C50" s="66" t="n">
        <f aca="false">SUM(C45:C48)</f>
        <v>21.75</v>
      </c>
      <c r="D50" s="66" t="n">
        <f aca="false">SUM(D45:D48)</f>
        <v>10.19</v>
      </c>
      <c r="E50" s="66" t="n">
        <f aca="false">SUM(E45:E48)</f>
        <v>74.11</v>
      </c>
      <c r="F50" s="66" t="n">
        <f aca="false">SUM(F45:F48)</f>
        <v>475.46</v>
      </c>
      <c r="G50" s="66" t="n">
        <f aca="false">SUM(G45:G48)</f>
        <v>0.19</v>
      </c>
      <c r="H50" s="66" t="n">
        <f aca="false">SUM(H45:H48)</f>
        <v>0.25</v>
      </c>
      <c r="I50" s="66" t="n">
        <f aca="false">SUM(I45:I48)</f>
        <v>6.63</v>
      </c>
      <c r="J50" s="66" t="n">
        <f aca="false">SUM(J45:J48)</f>
        <v>60.79</v>
      </c>
      <c r="K50" s="92"/>
    </row>
    <row r="51" s="39" customFormat="true" ht="19.5" hidden="false" customHeight="true" outlineLevel="0" collapsed="false">
      <c r="A51" s="67" t="s">
        <v>32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="39" customFormat="true" ht="15.75" hidden="false" customHeight="false" outlineLevel="0" collapsed="false">
      <c r="A52" s="74" t="s">
        <v>23</v>
      </c>
      <c r="B52" s="78" t="s">
        <v>24</v>
      </c>
      <c r="C52" s="43" t="n">
        <v>0.67</v>
      </c>
      <c r="D52" s="43" t="n">
        <v>0.06</v>
      </c>
      <c r="E52" s="43" t="n">
        <v>2.1</v>
      </c>
      <c r="F52" s="43" t="n">
        <v>12</v>
      </c>
      <c r="G52" s="44" t="n">
        <v>0.01</v>
      </c>
      <c r="H52" s="44" t="n">
        <v>0.1</v>
      </c>
      <c r="I52" s="44" t="n">
        <v>0.1</v>
      </c>
      <c r="J52" s="45" t="n">
        <v>6</v>
      </c>
      <c r="K52" s="79"/>
    </row>
    <row r="53" s="39" customFormat="true" ht="45" hidden="false" customHeight="true" outlineLevel="0" collapsed="false">
      <c r="A53" s="93" t="s">
        <v>49</v>
      </c>
      <c r="B53" s="94" t="n">
        <v>250</v>
      </c>
      <c r="C53" s="82" t="n">
        <v>2.9</v>
      </c>
      <c r="D53" s="82" t="n">
        <v>2.5</v>
      </c>
      <c r="E53" s="82" t="n">
        <v>21</v>
      </c>
      <c r="F53" s="82" t="n">
        <v>120</v>
      </c>
      <c r="G53" s="82" t="n">
        <v>0.09</v>
      </c>
      <c r="H53" s="82" t="n">
        <v>0.05</v>
      </c>
      <c r="I53" s="82" t="n">
        <v>6.6</v>
      </c>
      <c r="J53" s="83" t="n">
        <v>23.36</v>
      </c>
      <c r="K53" s="95" t="s">
        <v>50</v>
      </c>
    </row>
    <row r="54" s="39" customFormat="true" ht="31.5" hidden="false" customHeight="false" outlineLevel="0" collapsed="false">
      <c r="A54" s="93" t="s">
        <v>51</v>
      </c>
      <c r="B54" s="94" t="n">
        <v>100</v>
      </c>
      <c r="C54" s="82" t="n">
        <v>8.78</v>
      </c>
      <c r="D54" s="82" t="n">
        <v>4.46</v>
      </c>
      <c r="E54" s="82" t="n">
        <v>3.42</v>
      </c>
      <c r="F54" s="82" t="n">
        <v>105</v>
      </c>
      <c r="G54" s="82" t="n">
        <v>0.05</v>
      </c>
      <c r="H54" s="82" t="n">
        <v>0.05</v>
      </c>
      <c r="I54" s="82" t="n">
        <v>3.36</v>
      </c>
      <c r="J54" s="83" t="n">
        <v>35.16</v>
      </c>
      <c r="K54" s="95" t="s">
        <v>52</v>
      </c>
    </row>
    <row r="55" s="39" customFormat="true" ht="15.75" hidden="false" customHeight="false" outlineLevel="0" collapsed="false">
      <c r="A55" s="93" t="s">
        <v>53</v>
      </c>
      <c r="B55" s="96" t="n">
        <v>180</v>
      </c>
      <c r="C55" s="71" t="n">
        <v>3.84</v>
      </c>
      <c r="D55" s="71" t="n">
        <v>6.98</v>
      </c>
      <c r="E55" s="71" t="n">
        <v>20.48</v>
      </c>
      <c r="F55" s="71" t="n">
        <v>157.05</v>
      </c>
      <c r="G55" s="71" t="n">
        <v>0.14</v>
      </c>
      <c r="H55" s="71" t="n">
        <v>0.11</v>
      </c>
      <c r="I55" s="71" t="n">
        <v>18.16</v>
      </c>
      <c r="J55" s="72" t="n">
        <v>37.7</v>
      </c>
      <c r="K55" s="97" t="s">
        <v>54</v>
      </c>
    </row>
    <row r="56" s="39" customFormat="true" ht="47.25" hidden="false" customHeight="false" outlineLevel="0" collapsed="false">
      <c r="A56" s="74" t="s">
        <v>39</v>
      </c>
      <c r="B56" s="78" t="n">
        <v>200</v>
      </c>
      <c r="C56" s="44" t="n">
        <v>0.31</v>
      </c>
      <c r="D56" s="44" t="n">
        <v>0</v>
      </c>
      <c r="E56" s="44" t="n">
        <v>39.4</v>
      </c>
      <c r="F56" s="44" t="n">
        <v>160</v>
      </c>
      <c r="G56" s="44" t="n">
        <v>0.01</v>
      </c>
      <c r="H56" s="98" t="n">
        <v>0.02</v>
      </c>
      <c r="I56" s="44" t="n">
        <v>2.4</v>
      </c>
      <c r="J56" s="45" t="n">
        <v>22.46</v>
      </c>
      <c r="K56" s="99" t="s">
        <v>55</v>
      </c>
    </row>
    <row r="57" s="39" customFormat="true" ht="15.75" hidden="false" customHeight="false" outlineLevel="0" collapsed="false">
      <c r="A57" s="59" t="s">
        <v>28</v>
      </c>
      <c r="B57" s="86" t="s">
        <v>29</v>
      </c>
      <c r="C57" s="61" t="n">
        <v>3</v>
      </c>
      <c r="D57" s="61" t="n">
        <v>1.16</v>
      </c>
      <c r="E57" s="61" t="n">
        <v>20.56</v>
      </c>
      <c r="F57" s="61" t="n">
        <v>104.8</v>
      </c>
      <c r="G57" s="62" t="n">
        <v>0.04</v>
      </c>
      <c r="H57" s="62" t="n">
        <v>0.01</v>
      </c>
      <c r="I57" s="62" t="n">
        <v>0</v>
      </c>
      <c r="J57" s="63" t="n">
        <v>7.6</v>
      </c>
      <c r="K57" s="90" t="s">
        <v>30</v>
      </c>
    </row>
    <row r="58" s="39" customFormat="true" ht="31.5" hidden="false" customHeight="false" outlineLevel="0" collapsed="false">
      <c r="A58" s="74" t="s">
        <v>41</v>
      </c>
      <c r="B58" s="78" t="n">
        <v>20</v>
      </c>
      <c r="C58" s="43" t="n">
        <v>1.12</v>
      </c>
      <c r="D58" s="43" t="n">
        <v>0.22</v>
      </c>
      <c r="E58" s="43" t="n">
        <v>9.88</v>
      </c>
      <c r="F58" s="43" t="n">
        <v>45.98</v>
      </c>
      <c r="G58" s="44" t="n">
        <v>0.02</v>
      </c>
      <c r="H58" s="44" t="n">
        <v>0</v>
      </c>
      <c r="I58" s="44" t="n">
        <v>0</v>
      </c>
      <c r="J58" s="45" t="n">
        <v>4.6</v>
      </c>
      <c r="K58" s="90"/>
    </row>
    <row r="59" s="39" customFormat="true" ht="15.75" hidden="false" customHeight="false" outlineLevel="0" collapsed="false">
      <c r="A59" s="74"/>
      <c r="B59" s="78"/>
      <c r="C59" s="43"/>
      <c r="D59" s="43"/>
      <c r="E59" s="43"/>
      <c r="F59" s="43"/>
      <c r="G59" s="44"/>
      <c r="H59" s="44"/>
      <c r="I59" s="44"/>
      <c r="J59" s="45"/>
      <c r="K59" s="90"/>
    </row>
    <row r="60" s="58" customFormat="true" ht="15.75" hidden="false" customHeight="false" outlineLevel="0" collapsed="false">
      <c r="A60" s="91" t="s">
        <v>42</v>
      </c>
      <c r="B60" s="100" t="n">
        <f aca="false">SUM(B52:B59)</f>
        <v>750</v>
      </c>
      <c r="C60" s="30" t="n">
        <f aca="false">C52+C53+C54+C55+C56+C57+C58+C59</f>
        <v>20.62</v>
      </c>
      <c r="D60" s="30" t="n">
        <f aca="false">D52+D53+D54+D55+D56+D57+D58+D59</f>
        <v>15.38</v>
      </c>
      <c r="E60" s="30" t="n">
        <f aca="false">E52+E53+E54+E55+E56+E57+E58+E59</f>
        <v>116.84</v>
      </c>
      <c r="F60" s="30" t="n">
        <f aca="false">F52+F53+F54+F55+F56+F57+F58+F59</f>
        <v>704.83</v>
      </c>
      <c r="G60" s="30" t="n">
        <f aca="false">G52+G53+G54+G55+G56+G57+G58+G59</f>
        <v>0.36</v>
      </c>
      <c r="H60" s="30" t="n">
        <f aca="false">H52+H53+H54+H55+H56+H57+H58+H59</f>
        <v>0.34</v>
      </c>
      <c r="I60" s="30" t="n">
        <f aca="false">I52+I53+I54+I55+I56+I57+I58+I59</f>
        <v>30.62</v>
      </c>
      <c r="J60" s="30" t="n">
        <f aca="false">J52+J53+J54+J55+J56+J57+J58+J59</f>
        <v>136.88</v>
      </c>
      <c r="K60" s="92"/>
    </row>
    <row r="61" s="39" customFormat="true" ht="15.75" hidden="false" customHeight="false" outlineLevel="0" collapsed="false">
      <c r="A61" s="101" t="s">
        <v>56</v>
      </c>
      <c r="B61" s="100" t="n">
        <f aca="false">B60+B50</f>
        <v>1350</v>
      </c>
      <c r="C61" s="30" t="n">
        <f aca="false">C60+C50</f>
        <v>42.37</v>
      </c>
      <c r="D61" s="30" t="n">
        <f aca="false">D60+D50</f>
        <v>25.57</v>
      </c>
      <c r="E61" s="30" t="n">
        <f aca="false">E60+E50</f>
        <v>190.95</v>
      </c>
      <c r="F61" s="30" t="n">
        <f aca="false">F60+F50</f>
        <v>1180.29</v>
      </c>
      <c r="G61" s="30" t="n">
        <f aca="false">G60+G50</f>
        <v>0.55</v>
      </c>
      <c r="H61" s="30" t="n">
        <f aca="false">H60+H50</f>
        <v>0.59</v>
      </c>
      <c r="I61" s="30" t="n">
        <f aca="false">I60+I50</f>
        <v>37.25</v>
      </c>
      <c r="J61" s="34" t="n">
        <f aca="false">J60+J50</f>
        <v>197.67</v>
      </c>
      <c r="K61" s="102"/>
    </row>
    <row r="62" s="39" customFormat="true" ht="17.25" hidden="false" customHeight="true" outlineLevel="0" collapsed="false">
      <c r="A62" s="28" t="s">
        <v>57</v>
      </c>
      <c r="B62" s="28"/>
      <c r="C62" s="28"/>
      <c r="D62" s="28"/>
      <c r="E62" s="28"/>
      <c r="F62" s="28"/>
      <c r="G62" s="36"/>
      <c r="H62" s="36"/>
      <c r="I62" s="36"/>
      <c r="J62" s="37"/>
      <c r="K62" s="38"/>
    </row>
    <row r="63" s="39" customFormat="true" ht="19.5" hidden="false" customHeight="true" outlineLevel="0" collapsed="false">
      <c r="A63" s="67" t="s">
        <v>18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="39" customFormat="true" ht="15.75" hidden="false" customHeight="false" outlineLevel="0" collapsed="false">
      <c r="A64" s="80" t="s">
        <v>23</v>
      </c>
      <c r="B64" s="81" t="s">
        <v>29</v>
      </c>
      <c r="C64" s="43" t="n">
        <v>0.67</v>
      </c>
      <c r="D64" s="43" t="n">
        <v>0.06</v>
      </c>
      <c r="E64" s="43" t="n">
        <v>2.1</v>
      </c>
      <c r="F64" s="43" t="n">
        <v>12</v>
      </c>
      <c r="G64" s="44" t="n">
        <v>0.01</v>
      </c>
      <c r="H64" s="44" t="n">
        <v>0.1</v>
      </c>
      <c r="I64" s="44" t="n">
        <v>0.1</v>
      </c>
      <c r="J64" s="45" t="n">
        <v>6</v>
      </c>
      <c r="K64" s="84"/>
    </row>
    <row r="65" s="39" customFormat="true" ht="15.75" hidden="false" customHeight="false" outlineLevel="0" collapsed="false">
      <c r="A65" s="55" t="s">
        <v>58</v>
      </c>
      <c r="B65" s="81" t="n">
        <v>100</v>
      </c>
      <c r="C65" s="71" t="n">
        <v>8.8</v>
      </c>
      <c r="D65" s="71" t="n">
        <v>11.81</v>
      </c>
      <c r="E65" s="71" t="n">
        <v>9.34</v>
      </c>
      <c r="F65" s="71" t="n">
        <v>180</v>
      </c>
      <c r="G65" s="71" t="n">
        <v>0.1</v>
      </c>
      <c r="H65" s="71" t="n">
        <v>0.01</v>
      </c>
      <c r="I65" s="71" t="n">
        <v>0.01</v>
      </c>
      <c r="J65" s="72" t="n">
        <v>14.82</v>
      </c>
      <c r="K65" s="84" t="s">
        <v>59</v>
      </c>
    </row>
    <row r="66" s="103" customFormat="true" ht="15.75" hidden="false" customHeight="false" outlineLevel="0" collapsed="false">
      <c r="A66" s="74" t="s">
        <v>60</v>
      </c>
      <c r="B66" s="78" t="n">
        <v>180</v>
      </c>
      <c r="C66" s="44" t="n">
        <v>6.6</v>
      </c>
      <c r="D66" s="44" t="n">
        <v>5.73</v>
      </c>
      <c r="E66" s="44" t="n">
        <v>37.88</v>
      </c>
      <c r="F66" s="44" t="n">
        <v>229.5</v>
      </c>
      <c r="G66" s="44" t="n">
        <v>0</v>
      </c>
      <c r="H66" s="44" t="n">
        <v>0.17</v>
      </c>
      <c r="I66" s="44" t="n">
        <v>0.02</v>
      </c>
      <c r="J66" s="45" t="n">
        <v>16.64</v>
      </c>
      <c r="K66" s="90" t="s">
        <v>38</v>
      </c>
    </row>
    <row r="67" s="58" customFormat="true" ht="15.75" hidden="false" customHeight="false" outlineLevel="0" collapsed="false">
      <c r="A67" s="85" t="s">
        <v>26</v>
      </c>
      <c r="B67" s="86" t="n">
        <v>200</v>
      </c>
      <c r="C67" s="87" t="n">
        <v>0.07</v>
      </c>
      <c r="D67" s="87" t="n">
        <v>0.02</v>
      </c>
      <c r="E67" s="87" t="n">
        <v>15</v>
      </c>
      <c r="F67" s="87" t="n">
        <v>60</v>
      </c>
      <c r="G67" s="87" t="n">
        <v>0</v>
      </c>
      <c r="H67" s="87" t="n">
        <v>0</v>
      </c>
      <c r="I67" s="87" t="n">
        <v>0.03</v>
      </c>
      <c r="J67" s="88" t="n">
        <v>11.1</v>
      </c>
      <c r="K67" s="89" t="s">
        <v>27</v>
      </c>
    </row>
    <row r="68" s="58" customFormat="true" ht="15.75" hidden="false" customHeight="false" outlineLevel="0" collapsed="false">
      <c r="A68" s="59" t="s">
        <v>28</v>
      </c>
      <c r="B68" s="86" t="s">
        <v>29</v>
      </c>
      <c r="C68" s="61" t="n">
        <v>3</v>
      </c>
      <c r="D68" s="61" t="n">
        <v>1.16</v>
      </c>
      <c r="E68" s="61" t="n">
        <v>20.56</v>
      </c>
      <c r="F68" s="61" t="n">
        <v>104.8</v>
      </c>
      <c r="G68" s="62" t="n">
        <v>0.04</v>
      </c>
      <c r="H68" s="62" t="n">
        <v>0.01</v>
      </c>
      <c r="I68" s="62" t="n">
        <v>0</v>
      </c>
      <c r="J68" s="63" t="n">
        <v>7.6</v>
      </c>
      <c r="K68" s="90" t="s">
        <v>30</v>
      </c>
    </row>
    <row r="69" s="58" customFormat="true" ht="15.75" hidden="false" customHeight="false" outlineLevel="0" collapsed="false">
      <c r="A69" s="91" t="s">
        <v>31</v>
      </c>
      <c r="B69" s="100" t="n">
        <v>600</v>
      </c>
      <c r="C69" s="30" t="n">
        <f aca="false">SUM(C64:C68)</f>
        <v>19.14</v>
      </c>
      <c r="D69" s="30" t="n">
        <f aca="false">SUM(D64:D68)</f>
        <v>18.78</v>
      </c>
      <c r="E69" s="30" t="n">
        <f aca="false">SUM(E64:E68)</f>
        <v>84.88</v>
      </c>
      <c r="F69" s="30" t="n">
        <f aca="false">SUM(F64:F68)</f>
        <v>586.3</v>
      </c>
      <c r="G69" s="30" t="n">
        <f aca="false">SUM(G64:G68)</f>
        <v>0.15</v>
      </c>
      <c r="H69" s="30" t="n">
        <f aca="false">SUM(H64:H68)</f>
        <v>0.29</v>
      </c>
      <c r="I69" s="30" t="n">
        <f aca="false">SUM(I64:I68)</f>
        <v>0.16</v>
      </c>
      <c r="J69" s="34" t="n">
        <f aca="false">SUM(J64:J68)</f>
        <v>56.16</v>
      </c>
      <c r="K69" s="92"/>
    </row>
    <row r="70" s="39" customFormat="true" ht="19.5" hidden="false" customHeight="true" outlineLevel="0" collapsed="false">
      <c r="A70" s="67" t="s">
        <v>32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="58" customFormat="true" ht="15.75" hidden="false" customHeight="false" outlineLevel="0" collapsed="false">
      <c r="A71" s="80" t="s">
        <v>23</v>
      </c>
      <c r="B71" s="81" t="s">
        <v>24</v>
      </c>
      <c r="C71" s="43" t="n">
        <v>0.67</v>
      </c>
      <c r="D71" s="43" t="n">
        <v>0.06</v>
      </c>
      <c r="E71" s="43" t="n">
        <v>2.1</v>
      </c>
      <c r="F71" s="43" t="n">
        <v>12</v>
      </c>
      <c r="G71" s="44" t="n">
        <v>0.01</v>
      </c>
      <c r="H71" s="44" t="n">
        <v>0.1</v>
      </c>
      <c r="I71" s="44" t="n">
        <v>0.1</v>
      </c>
      <c r="J71" s="45" t="n">
        <v>6</v>
      </c>
      <c r="K71" s="84"/>
    </row>
    <row r="72" s="103" customFormat="true" ht="31.5" hidden="false" customHeight="false" outlineLevel="0" collapsed="false">
      <c r="A72" s="55" t="s">
        <v>61</v>
      </c>
      <c r="B72" s="56" t="n">
        <v>250</v>
      </c>
      <c r="C72" s="71" t="n">
        <v>5.48</v>
      </c>
      <c r="D72" s="71" t="n">
        <v>5.27</v>
      </c>
      <c r="E72" s="71" t="n">
        <v>16.53</v>
      </c>
      <c r="F72" s="71" t="n">
        <v>148.25</v>
      </c>
      <c r="G72" s="71" t="n">
        <v>0.18</v>
      </c>
      <c r="H72" s="71" t="n">
        <v>0.06</v>
      </c>
      <c r="I72" s="71" t="n">
        <v>4.66</v>
      </c>
      <c r="J72" s="72" t="n">
        <v>34.14</v>
      </c>
      <c r="K72" s="57" t="s">
        <v>62</v>
      </c>
    </row>
    <row r="73" s="39" customFormat="true" ht="15.75" hidden="false" customHeight="false" outlineLevel="0" collapsed="false">
      <c r="A73" s="104" t="s">
        <v>63</v>
      </c>
      <c r="B73" s="105" t="n">
        <v>100</v>
      </c>
      <c r="C73" s="62" t="n">
        <v>10.04</v>
      </c>
      <c r="D73" s="62" t="n">
        <v>11.33</v>
      </c>
      <c r="E73" s="62" t="n">
        <v>11.88</v>
      </c>
      <c r="F73" s="62" t="n">
        <v>190</v>
      </c>
      <c r="G73" s="62" t="n">
        <v>0.03</v>
      </c>
      <c r="H73" s="62" t="n">
        <v>0.13</v>
      </c>
      <c r="I73" s="62" t="n">
        <v>19.2</v>
      </c>
      <c r="J73" s="63" t="n">
        <v>45.8</v>
      </c>
      <c r="K73" s="106" t="s">
        <v>36</v>
      </c>
    </row>
    <row r="74" s="39" customFormat="true" ht="26.85" hidden="false" customHeight="false" outlineLevel="0" collapsed="false">
      <c r="A74" s="104" t="s">
        <v>64</v>
      </c>
      <c r="B74" s="105" t="n">
        <v>180</v>
      </c>
      <c r="C74" s="44" t="n">
        <v>6.79</v>
      </c>
      <c r="D74" s="44" t="n">
        <v>5.41</v>
      </c>
      <c r="E74" s="44" t="n">
        <v>31.72</v>
      </c>
      <c r="F74" s="44" t="n">
        <v>202.14</v>
      </c>
      <c r="G74" s="44" t="n">
        <v>0.06</v>
      </c>
      <c r="H74" s="44" t="n">
        <v>0.03</v>
      </c>
      <c r="I74" s="44" t="n">
        <v>0</v>
      </c>
      <c r="J74" s="45" t="n">
        <v>4.86</v>
      </c>
      <c r="K74" s="57" t="s">
        <v>65</v>
      </c>
    </row>
    <row r="75" s="58" customFormat="true" ht="15.75" hidden="false" customHeight="false" outlineLevel="0" collapsed="false">
      <c r="A75" s="74" t="s">
        <v>39</v>
      </c>
      <c r="B75" s="78" t="n">
        <v>200</v>
      </c>
      <c r="C75" s="44" t="n">
        <v>0.6</v>
      </c>
      <c r="D75" s="44" t="n">
        <v>0.09</v>
      </c>
      <c r="E75" s="44" t="n">
        <v>32</v>
      </c>
      <c r="F75" s="44" t="n">
        <v>132.8</v>
      </c>
      <c r="G75" s="44" t="n">
        <f aca="false">0.06*0.2</f>
        <v>0.012</v>
      </c>
      <c r="H75" s="44" t="n">
        <v>0.2</v>
      </c>
      <c r="I75" s="44" t="n">
        <v>0.7</v>
      </c>
      <c r="J75" s="45" t="n">
        <v>32.4</v>
      </c>
      <c r="K75" s="57" t="s">
        <v>66</v>
      </c>
    </row>
    <row r="76" s="58" customFormat="true" ht="15.75" hidden="false" customHeight="false" outlineLevel="0" collapsed="false">
      <c r="A76" s="59" t="s">
        <v>28</v>
      </c>
      <c r="B76" s="86" t="s">
        <v>29</v>
      </c>
      <c r="C76" s="61" t="n">
        <v>3</v>
      </c>
      <c r="D76" s="61" t="n">
        <v>1.16</v>
      </c>
      <c r="E76" s="61" t="n">
        <v>20.56</v>
      </c>
      <c r="F76" s="61" t="n">
        <v>104.8</v>
      </c>
      <c r="G76" s="62" t="n">
        <v>0.04</v>
      </c>
      <c r="H76" s="62" t="n">
        <v>0.01</v>
      </c>
      <c r="I76" s="62" t="n">
        <v>0</v>
      </c>
      <c r="J76" s="63" t="n">
        <v>7.6</v>
      </c>
      <c r="K76" s="90" t="s">
        <v>30</v>
      </c>
    </row>
    <row r="77" s="58" customFormat="true" ht="31.5" hidden="false" customHeight="false" outlineLevel="0" collapsed="false">
      <c r="A77" s="74" t="s">
        <v>41</v>
      </c>
      <c r="B77" s="78" t="n">
        <v>20</v>
      </c>
      <c r="C77" s="43" t="n">
        <v>1.12</v>
      </c>
      <c r="D77" s="43" t="n">
        <v>0.22</v>
      </c>
      <c r="E77" s="43" t="n">
        <v>9.88</v>
      </c>
      <c r="F77" s="43" t="n">
        <v>45.98</v>
      </c>
      <c r="G77" s="44" t="n">
        <v>0.02</v>
      </c>
      <c r="H77" s="44" t="n">
        <v>0</v>
      </c>
      <c r="I77" s="44" t="n">
        <v>0</v>
      </c>
      <c r="J77" s="45" t="n">
        <v>4.6</v>
      </c>
      <c r="K77" s="90"/>
    </row>
    <row r="78" s="58" customFormat="true" ht="15.75" hidden="false" customHeight="false" outlineLevel="0" collapsed="false">
      <c r="A78" s="91" t="s">
        <v>42</v>
      </c>
      <c r="B78" s="100" t="n">
        <v>850</v>
      </c>
      <c r="C78" s="30" t="n">
        <f aca="false">SUM(C71:C77)</f>
        <v>27.7</v>
      </c>
      <c r="D78" s="30" t="n">
        <f aca="false">SUM(D71:D77)</f>
        <v>23.54</v>
      </c>
      <c r="E78" s="30" t="n">
        <f aca="false">SUM(E71:E77)</f>
        <v>124.67</v>
      </c>
      <c r="F78" s="30" t="n">
        <f aca="false">SUM(F71:F77)</f>
        <v>835.97</v>
      </c>
      <c r="G78" s="30" t="n">
        <f aca="false">SUM(G71:G77)</f>
        <v>0.352</v>
      </c>
      <c r="H78" s="30" t="n">
        <f aca="false">SUM(H71:H77)</f>
        <v>0.53</v>
      </c>
      <c r="I78" s="30" t="n">
        <f aca="false">SUM(I71:I77)</f>
        <v>24.66</v>
      </c>
      <c r="J78" s="34" t="n">
        <f aca="false">SUM(J71:J77)</f>
        <v>135.4</v>
      </c>
      <c r="K78" s="92"/>
    </row>
    <row r="79" s="58" customFormat="true" ht="15.75" hidden="false" customHeight="false" outlineLevel="0" collapsed="false">
      <c r="A79" s="91" t="s">
        <v>67</v>
      </c>
      <c r="B79" s="100" t="n">
        <f aca="false">B78+B69</f>
        <v>1450</v>
      </c>
      <c r="C79" s="30" t="n">
        <f aca="false">C78+C69</f>
        <v>46.84</v>
      </c>
      <c r="D79" s="30" t="n">
        <f aca="false">D78+D69</f>
        <v>42.32</v>
      </c>
      <c r="E79" s="30" t="n">
        <f aca="false">E78+E69</f>
        <v>209.55</v>
      </c>
      <c r="F79" s="30" t="n">
        <f aca="false">F78+F69</f>
        <v>1422.27</v>
      </c>
      <c r="G79" s="30" t="n">
        <f aca="false">G78+G69</f>
        <v>0.502</v>
      </c>
      <c r="H79" s="30" t="n">
        <f aca="false">H78+H69</f>
        <v>0.82</v>
      </c>
      <c r="I79" s="30" t="n">
        <f aca="false">I78+I69</f>
        <v>24.82</v>
      </c>
      <c r="J79" s="34" t="n">
        <f aca="false">J78+J69</f>
        <v>191.56</v>
      </c>
      <c r="K79" s="107"/>
    </row>
    <row r="80" s="58" customFormat="true" ht="16.5" hidden="false" customHeight="true" outlineLevel="0" collapsed="false">
      <c r="A80" s="28" t="s">
        <v>68</v>
      </c>
      <c r="B80" s="28"/>
      <c r="C80" s="28"/>
      <c r="D80" s="28"/>
      <c r="E80" s="28"/>
      <c r="F80" s="28"/>
      <c r="G80" s="108"/>
      <c r="H80" s="108"/>
      <c r="I80" s="108"/>
      <c r="J80" s="109"/>
      <c r="K80" s="110"/>
    </row>
    <row r="81" s="39" customFormat="true" ht="19.5" hidden="false" customHeight="true" outlineLevel="0" collapsed="false">
      <c r="A81" s="67" t="s">
        <v>18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="58" customFormat="true" ht="31.5" hidden="false" customHeight="false" outlineLevel="0" collapsed="false">
      <c r="A82" s="55" t="s">
        <v>69</v>
      </c>
      <c r="B82" s="81" t="n">
        <v>100</v>
      </c>
      <c r="C82" s="71" t="n">
        <v>9.04</v>
      </c>
      <c r="D82" s="71" t="n">
        <v>10.2</v>
      </c>
      <c r="E82" s="71" t="n">
        <v>10.69</v>
      </c>
      <c r="F82" s="71" t="n">
        <v>171</v>
      </c>
      <c r="G82" s="71" t="n">
        <v>0.08</v>
      </c>
      <c r="H82" s="71" t="n">
        <v>0.22</v>
      </c>
      <c r="I82" s="71" t="n">
        <v>2.72</v>
      </c>
      <c r="J82" s="72" t="n">
        <v>137.04</v>
      </c>
      <c r="K82" s="84" t="s">
        <v>36</v>
      </c>
    </row>
    <row r="83" s="58" customFormat="true" ht="31.5" hidden="false" customHeight="false" outlineLevel="0" collapsed="false">
      <c r="A83" s="55" t="s">
        <v>70</v>
      </c>
      <c r="B83" s="81" t="n">
        <v>180</v>
      </c>
      <c r="C83" s="71" t="n">
        <v>5.51</v>
      </c>
      <c r="D83" s="71" t="n">
        <v>8.87</v>
      </c>
      <c r="E83" s="71" t="n">
        <v>33.7</v>
      </c>
      <c r="F83" s="71" t="n">
        <v>246.4</v>
      </c>
      <c r="G83" s="71" t="n">
        <v>0.12</v>
      </c>
      <c r="H83" s="71" t="n">
        <v>0.05</v>
      </c>
      <c r="I83" s="71" t="n">
        <v>0</v>
      </c>
      <c r="J83" s="72" t="n">
        <v>24.05</v>
      </c>
      <c r="K83" s="84" t="s">
        <v>38</v>
      </c>
    </row>
    <row r="84" s="58" customFormat="true" ht="31.5" hidden="false" customHeight="false" outlineLevel="0" collapsed="false">
      <c r="A84" s="55" t="s">
        <v>23</v>
      </c>
      <c r="B84" s="81" t="s">
        <v>24</v>
      </c>
      <c r="C84" s="71" t="n">
        <v>0.67</v>
      </c>
      <c r="D84" s="71" t="n">
        <v>0.06</v>
      </c>
      <c r="E84" s="71" t="n">
        <v>2.1</v>
      </c>
      <c r="F84" s="71" t="n">
        <v>12</v>
      </c>
      <c r="G84" s="71" t="n">
        <v>0.04</v>
      </c>
      <c r="H84" s="71" t="n">
        <v>0.1</v>
      </c>
      <c r="I84" s="71" t="n">
        <v>0.1</v>
      </c>
      <c r="J84" s="72" t="n">
        <v>6</v>
      </c>
      <c r="K84" s="84"/>
    </row>
    <row r="85" s="39" customFormat="true" ht="18.75" hidden="false" customHeight="true" outlineLevel="0" collapsed="false">
      <c r="A85" s="74" t="s">
        <v>48</v>
      </c>
      <c r="B85" s="78" t="n">
        <v>100</v>
      </c>
      <c r="C85" s="43" t="n">
        <v>0.4</v>
      </c>
      <c r="D85" s="43" t="n">
        <v>0.4</v>
      </c>
      <c r="E85" s="43" t="n">
        <v>9.8</v>
      </c>
      <c r="F85" s="43" t="n">
        <v>47</v>
      </c>
      <c r="G85" s="44" t="n">
        <v>0.03</v>
      </c>
      <c r="H85" s="44" t="n">
        <v>0.02</v>
      </c>
      <c r="I85" s="44" t="n">
        <v>10</v>
      </c>
      <c r="J85" s="45" t="n">
        <v>16</v>
      </c>
      <c r="K85" s="90" t="s">
        <v>25</v>
      </c>
    </row>
    <row r="86" s="39" customFormat="true" ht="15.75" hidden="false" customHeight="false" outlineLevel="0" collapsed="false">
      <c r="A86" s="85" t="s">
        <v>26</v>
      </c>
      <c r="B86" s="86" t="n">
        <v>200</v>
      </c>
      <c r="C86" s="87" t="n">
        <v>0.07</v>
      </c>
      <c r="D86" s="87" t="n">
        <v>0.02</v>
      </c>
      <c r="E86" s="87" t="n">
        <v>15</v>
      </c>
      <c r="F86" s="87" t="n">
        <v>60</v>
      </c>
      <c r="G86" s="87" t="n">
        <v>0</v>
      </c>
      <c r="H86" s="87" t="n">
        <v>0</v>
      </c>
      <c r="I86" s="87" t="n">
        <v>0.03</v>
      </c>
      <c r="J86" s="88" t="n">
        <v>11.1</v>
      </c>
      <c r="K86" s="89" t="s">
        <v>27</v>
      </c>
    </row>
    <row r="87" s="58" customFormat="true" ht="15.75" hidden="false" customHeight="false" outlineLevel="0" collapsed="false">
      <c r="A87" s="59" t="s">
        <v>28</v>
      </c>
      <c r="B87" s="86" t="s">
        <v>29</v>
      </c>
      <c r="C87" s="61" t="n">
        <v>3</v>
      </c>
      <c r="D87" s="61" t="n">
        <v>1.16</v>
      </c>
      <c r="E87" s="61" t="n">
        <v>20.56</v>
      </c>
      <c r="F87" s="61" t="n">
        <v>104.8</v>
      </c>
      <c r="G87" s="62" t="n">
        <v>0.04</v>
      </c>
      <c r="H87" s="62" t="n">
        <v>0.01</v>
      </c>
      <c r="I87" s="62" t="n">
        <v>0</v>
      </c>
      <c r="J87" s="63" t="n">
        <v>7.6</v>
      </c>
      <c r="K87" s="90" t="s">
        <v>47</v>
      </c>
    </row>
    <row r="88" s="58" customFormat="true" ht="15.75" hidden="false" customHeight="false" outlineLevel="0" collapsed="false">
      <c r="A88" s="91" t="s">
        <v>31</v>
      </c>
      <c r="B88" s="100" t="n">
        <v>680</v>
      </c>
      <c r="C88" s="30" t="n">
        <f aca="false">SUM(C82:C87)</f>
        <v>18.69</v>
      </c>
      <c r="D88" s="30" t="n">
        <f aca="false">SUM(D82:D87)</f>
        <v>20.71</v>
      </c>
      <c r="E88" s="30" t="n">
        <f aca="false">SUM(E82:E87)</f>
        <v>91.85</v>
      </c>
      <c r="F88" s="30" t="n">
        <f aca="false">SUM(F82:F87)</f>
        <v>641.2</v>
      </c>
      <c r="G88" s="30" t="n">
        <f aca="false">SUM(G82:G87)</f>
        <v>0.31</v>
      </c>
      <c r="H88" s="30" t="n">
        <f aca="false">SUM(H82:H87)</f>
        <v>0.4</v>
      </c>
      <c r="I88" s="30" t="n">
        <f aca="false">SUM(I82:I87)</f>
        <v>12.85</v>
      </c>
      <c r="J88" s="34" t="n">
        <f aca="false">SUM(J82:J87)</f>
        <v>201.79</v>
      </c>
      <c r="K88" s="92"/>
    </row>
    <row r="89" s="39" customFormat="true" ht="19.5" hidden="false" customHeight="true" outlineLevel="0" collapsed="false">
      <c r="A89" s="67" t="s">
        <v>32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="58" customFormat="true" ht="15.75" hidden="false" customHeight="false" outlineLevel="0" collapsed="false">
      <c r="A90" s="55" t="s">
        <v>23</v>
      </c>
      <c r="B90" s="56" t="s">
        <v>29</v>
      </c>
      <c r="C90" s="43" t="n">
        <v>0.67</v>
      </c>
      <c r="D90" s="43" t="n">
        <v>0.06</v>
      </c>
      <c r="E90" s="43" t="n">
        <v>2.1</v>
      </c>
      <c r="F90" s="43" t="n">
        <v>12</v>
      </c>
      <c r="G90" s="44" t="n">
        <v>0.01</v>
      </c>
      <c r="H90" s="44" t="n">
        <v>0.1</v>
      </c>
      <c r="I90" s="44" t="n">
        <v>0.1</v>
      </c>
      <c r="J90" s="45" t="n">
        <v>6</v>
      </c>
      <c r="K90" s="99"/>
    </row>
    <row r="91" s="58" customFormat="true" ht="31.5" hidden="false" customHeight="false" outlineLevel="0" collapsed="false">
      <c r="A91" s="55" t="s">
        <v>71</v>
      </c>
      <c r="B91" s="56" t="n">
        <v>250</v>
      </c>
      <c r="C91" s="71" t="n">
        <v>2</v>
      </c>
      <c r="D91" s="71" t="n">
        <v>4.3</v>
      </c>
      <c r="E91" s="71" t="n">
        <v>10</v>
      </c>
      <c r="F91" s="71" t="n">
        <v>89.75</v>
      </c>
      <c r="G91" s="71" t="n">
        <v>0.05</v>
      </c>
      <c r="H91" s="71" t="n">
        <v>0.04</v>
      </c>
      <c r="I91" s="71" t="n">
        <v>12.62</v>
      </c>
      <c r="J91" s="72" t="n">
        <v>39.4</v>
      </c>
      <c r="K91" s="99" t="s">
        <v>72</v>
      </c>
    </row>
    <row r="92" s="58" customFormat="true" ht="31.5" hidden="false" customHeight="false" outlineLevel="0" collapsed="false">
      <c r="A92" s="55" t="s">
        <v>73</v>
      </c>
      <c r="B92" s="56" t="n">
        <v>100</v>
      </c>
      <c r="C92" s="44" t="n">
        <v>11.2</v>
      </c>
      <c r="D92" s="44" t="n">
        <v>16.7</v>
      </c>
      <c r="E92" s="44" t="n">
        <v>6.6</v>
      </c>
      <c r="F92" s="44" t="n">
        <v>222.5</v>
      </c>
      <c r="G92" s="44" t="n">
        <v>0.03</v>
      </c>
      <c r="H92" s="44" t="n">
        <v>0.09</v>
      </c>
      <c r="I92" s="44" t="n">
        <v>0.8</v>
      </c>
      <c r="J92" s="45" t="n">
        <v>39.6</v>
      </c>
      <c r="K92" s="57" t="s">
        <v>74</v>
      </c>
    </row>
    <row r="93" s="113" customFormat="true" ht="31.5" hidden="false" customHeight="false" outlineLevel="0" collapsed="false">
      <c r="A93" s="55" t="s">
        <v>75</v>
      </c>
      <c r="B93" s="56" t="n">
        <v>180</v>
      </c>
      <c r="C93" s="111" t="n">
        <v>4.38</v>
      </c>
      <c r="D93" s="111" t="n">
        <v>4.32</v>
      </c>
      <c r="E93" s="111" t="n">
        <v>6.44</v>
      </c>
      <c r="F93" s="111" t="n">
        <v>251.6</v>
      </c>
      <c r="G93" s="111" t="n">
        <v>0.15</v>
      </c>
      <c r="H93" s="111" t="n">
        <v>0.09</v>
      </c>
      <c r="I93" s="111" t="n">
        <v>21</v>
      </c>
      <c r="J93" s="112" t="n">
        <v>14.64</v>
      </c>
      <c r="K93" s="57" t="s">
        <v>76</v>
      </c>
    </row>
    <row r="94" s="113" customFormat="true" ht="31.5" hidden="false" customHeight="false" outlineLevel="0" collapsed="false">
      <c r="A94" s="41" t="s">
        <v>39</v>
      </c>
      <c r="B94" s="78" t="n">
        <v>200</v>
      </c>
      <c r="C94" s="44" t="n">
        <f aca="false">0.8*0.2</f>
        <v>0.16</v>
      </c>
      <c r="D94" s="44" t="n">
        <f aca="false">0.8*0.2</f>
        <v>0.16</v>
      </c>
      <c r="E94" s="44" t="n">
        <v>27.88</v>
      </c>
      <c r="F94" s="44" t="n">
        <f aca="false">573*0.2</f>
        <v>114.6</v>
      </c>
      <c r="G94" s="44" t="n">
        <f aca="false">0.06*0.2</f>
        <v>0.012</v>
      </c>
      <c r="H94" s="44" t="n">
        <f aca="false">0.04*0.2</f>
        <v>0.008</v>
      </c>
      <c r="I94" s="44" t="n">
        <f aca="false">4.5*0.2</f>
        <v>0.9</v>
      </c>
      <c r="J94" s="45" t="n">
        <v>14.18</v>
      </c>
      <c r="K94" s="57" t="s">
        <v>77</v>
      </c>
    </row>
    <row r="95" s="103" customFormat="true" ht="31.5" hidden="false" customHeight="false" outlineLevel="0" collapsed="false">
      <c r="A95" s="74" t="s">
        <v>41</v>
      </c>
      <c r="B95" s="56" t="n">
        <v>20</v>
      </c>
      <c r="C95" s="43" t="n">
        <v>1.12</v>
      </c>
      <c r="D95" s="43" t="n">
        <v>0.22</v>
      </c>
      <c r="E95" s="43" t="n">
        <v>9.88</v>
      </c>
      <c r="F95" s="43" t="n">
        <v>45.98</v>
      </c>
      <c r="G95" s="44" t="n">
        <v>0.02</v>
      </c>
      <c r="H95" s="44" t="n">
        <v>0</v>
      </c>
      <c r="I95" s="44" t="n">
        <v>0</v>
      </c>
      <c r="J95" s="45" t="n">
        <v>4.6</v>
      </c>
      <c r="K95" s="57"/>
    </row>
    <row r="96" s="103" customFormat="true" ht="15.75" hidden="false" customHeight="false" outlineLevel="0" collapsed="false">
      <c r="A96" s="59" t="s">
        <v>28</v>
      </c>
      <c r="B96" s="56" t="s">
        <v>29</v>
      </c>
      <c r="C96" s="61" t="n">
        <v>3</v>
      </c>
      <c r="D96" s="61" t="n">
        <v>1.16</v>
      </c>
      <c r="E96" s="61" t="n">
        <v>20.56</v>
      </c>
      <c r="F96" s="61" t="n">
        <v>104.8</v>
      </c>
      <c r="G96" s="62" t="n">
        <v>0.04</v>
      </c>
      <c r="H96" s="62" t="n">
        <v>0.01</v>
      </c>
      <c r="I96" s="62" t="n">
        <v>0</v>
      </c>
      <c r="J96" s="63" t="n">
        <v>7.6</v>
      </c>
      <c r="K96" s="57" t="s">
        <v>30</v>
      </c>
    </row>
    <row r="97" s="103" customFormat="true" ht="15.75" hidden="false" customHeight="false" outlineLevel="0" collapsed="false">
      <c r="A97" s="114" t="s">
        <v>42</v>
      </c>
      <c r="B97" s="115" t="n">
        <v>830</v>
      </c>
      <c r="C97" s="30" t="n">
        <f aca="false">SUM(C90:C96)</f>
        <v>22.53</v>
      </c>
      <c r="D97" s="30" t="n">
        <f aca="false">SUM(D90:D96)</f>
        <v>26.92</v>
      </c>
      <c r="E97" s="30" t="n">
        <f aca="false">SUM(E90:E96)</f>
        <v>83.46</v>
      </c>
      <c r="F97" s="30" t="n">
        <f aca="false">SUM(F90:F96)</f>
        <v>841.23</v>
      </c>
      <c r="G97" s="30" t="n">
        <f aca="false">SUM(G90:G96)</f>
        <v>0.312</v>
      </c>
      <c r="H97" s="30" t="n">
        <f aca="false">SUM(H90:H96)</f>
        <v>0.338</v>
      </c>
      <c r="I97" s="30" t="n">
        <f aca="false">SUM(I90:I96)</f>
        <v>35.42</v>
      </c>
      <c r="J97" s="34" t="n">
        <f aca="false">SUM(J90:J96)</f>
        <v>126.02</v>
      </c>
      <c r="K97" s="116"/>
    </row>
    <row r="98" s="103" customFormat="true" ht="15.75" hidden="false" customHeight="false" outlineLevel="0" collapsed="false">
      <c r="A98" s="28" t="s">
        <v>78</v>
      </c>
      <c r="B98" s="115" t="n">
        <f aca="false">B97+B88</f>
        <v>1510</v>
      </c>
      <c r="C98" s="30" t="n">
        <f aca="false">C97+C88</f>
        <v>41.22</v>
      </c>
      <c r="D98" s="30" t="n">
        <f aca="false">D97+D88</f>
        <v>47.63</v>
      </c>
      <c r="E98" s="30" t="n">
        <f aca="false">E97+E88</f>
        <v>175.31</v>
      </c>
      <c r="F98" s="30" t="n">
        <f aca="false">F97+F88</f>
        <v>1482.43</v>
      </c>
      <c r="G98" s="30" t="n">
        <f aca="false">G97+G88</f>
        <v>0.622</v>
      </c>
      <c r="H98" s="30" t="n">
        <f aca="false">H97+H88</f>
        <v>0.738</v>
      </c>
      <c r="I98" s="30" t="n">
        <f aca="false">I97+I88</f>
        <v>48.27</v>
      </c>
      <c r="J98" s="34" t="n">
        <f aca="false">J97+J88</f>
        <v>327.81</v>
      </c>
      <c r="K98" s="117"/>
    </row>
    <row r="99" s="58" customFormat="true" ht="16.5" hidden="false" customHeight="true" outlineLevel="0" collapsed="false">
      <c r="A99" s="28" t="s">
        <v>79</v>
      </c>
      <c r="B99" s="28"/>
      <c r="C99" s="28"/>
      <c r="D99" s="28"/>
      <c r="E99" s="28"/>
      <c r="F99" s="28"/>
      <c r="G99" s="108"/>
      <c r="H99" s="108"/>
      <c r="I99" s="108"/>
      <c r="J99" s="109"/>
      <c r="K99" s="110"/>
    </row>
    <row r="100" s="39" customFormat="true" ht="19.5" hidden="false" customHeight="true" outlineLevel="0" collapsed="false">
      <c r="A100" s="67" t="s">
        <v>18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="103" customFormat="true" ht="15.75" hidden="false" customHeight="false" outlineLevel="0" collapsed="false">
      <c r="A101" s="55" t="s">
        <v>23</v>
      </c>
      <c r="B101" s="56" t="s">
        <v>24</v>
      </c>
      <c r="C101" s="43" t="n">
        <v>0.67</v>
      </c>
      <c r="D101" s="43" t="n">
        <v>0.06</v>
      </c>
      <c r="E101" s="43" t="n">
        <v>2.1</v>
      </c>
      <c r="F101" s="43" t="n">
        <v>12</v>
      </c>
      <c r="G101" s="44" t="n">
        <v>0.01</v>
      </c>
      <c r="H101" s="44" t="n">
        <v>0.1</v>
      </c>
      <c r="I101" s="44" t="n">
        <v>0.1</v>
      </c>
      <c r="J101" s="45" t="n">
        <v>6</v>
      </c>
      <c r="K101" s="57"/>
    </row>
    <row r="102" s="103" customFormat="true" ht="15.75" hidden="false" customHeight="false" outlineLevel="0" collapsed="false">
      <c r="A102" s="55" t="s">
        <v>80</v>
      </c>
      <c r="B102" s="56" t="n">
        <v>100</v>
      </c>
      <c r="C102" s="71" t="n">
        <v>10.67</v>
      </c>
      <c r="D102" s="71" t="n">
        <v>28.19</v>
      </c>
      <c r="E102" s="71" t="n">
        <v>2.89</v>
      </c>
      <c r="F102" s="71" t="n">
        <v>309</v>
      </c>
      <c r="G102" s="71" t="n">
        <v>0.25</v>
      </c>
      <c r="H102" s="71" t="n">
        <v>0.08</v>
      </c>
      <c r="I102" s="71" t="n">
        <v>0.83</v>
      </c>
      <c r="J102" s="72" t="n">
        <v>18</v>
      </c>
      <c r="K102" s="57" t="s">
        <v>81</v>
      </c>
    </row>
    <row r="103" s="103" customFormat="true" ht="15.75" hidden="false" customHeight="false" outlineLevel="0" collapsed="false">
      <c r="A103" s="74" t="s">
        <v>82</v>
      </c>
      <c r="B103" s="78" t="n">
        <v>180</v>
      </c>
      <c r="C103" s="118" t="n">
        <v>7.56</v>
      </c>
      <c r="D103" s="118" t="n">
        <v>5.45</v>
      </c>
      <c r="E103" s="118" t="n">
        <v>46.62</v>
      </c>
      <c r="F103" s="118" t="n">
        <v>265.5</v>
      </c>
      <c r="G103" s="118" t="n">
        <f aca="false">0.82*0.15</f>
        <v>0.123</v>
      </c>
      <c r="H103" s="118" t="n">
        <v>0.05</v>
      </c>
      <c r="I103" s="118" t="n">
        <v>0</v>
      </c>
      <c r="J103" s="119" t="n">
        <v>24.05</v>
      </c>
      <c r="K103" s="90" t="s">
        <v>38</v>
      </c>
    </row>
    <row r="104" s="39" customFormat="true" ht="15.75" hidden="false" customHeight="false" outlineLevel="0" collapsed="false">
      <c r="A104" s="85" t="s">
        <v>26</v>
      </c>
      <c r="B104" s="86" t="n">
        <v>200</v>
      </c>
      <c r="C104" s="87" t="n">
        <v>0.07</v>
      </c>
      <c r="D104" s="87" t="n">
        <v>0.02</v>
      </c>
      <c r="E104" s="87" t="n">
        <v>15</v>
      </c>
      <c r="F104" s="87" t="n">
        <v>60</v>
      </c>
      <c r="G104" s="87" t="n">
        <v>0</v>
      </c>
      <c r="H104" s="87" t="n">
        <v>0</v>
      </c>
      <c r="I104" s="87" t="n">
        <v>0.03</v>
      </c>
      <c r="J104" s="88" t="n">
        <v>11.1</v>
      </c>
      <c r="K104" s="89" t="s">
        <v>27</v>
      </c>
    </row>
    <row r="105" s="103" customFormat="true" ht="15.75" hidden="false" customHeight="false" outlineLevel="0" collapsed="false">
      <c r="A105" s="59" t="s">
        <v>28</v>
      </c>
      <c r="B105" s="56" t="s">
        <v>29</v>
      </c>
      <c r="C105" s="61" t="n">
        <v>3</v>
      </c>
      <c r="D105" s="61" t="n">
        <v>1.16</v>
      </c>
      <c r="E105" s="61" t="n">
        <v>20.56</v>
      </c>
      <c r="F105" s="61" t="n">
        <v>104.8</v>
      </c>
      <c r="G105" s="62" t="n">
        <v>0.04</v>
      </c>
      <c r="H105" s="62" t="n">
        <v>0.01</v>
      </c>
      <c r="I105" s="62" t="n">
        <v>0</v>
      </c>
      <c r="J105" s="63" t="n">
        <v>7.6</v>
      </c>
      <c r="K105" s="57" t="s">
        <v>30</v>
      </c>
    </row>
    <row r="106" s="103" customFormat="true" ht="15.75" hidden="false" customHeight="false" outlineLevel="0" collapsed="false">
      <c r="A106" s="114" t="s">
        <v>31</v>
      </c>
      <c r="B106" s="115" t="n">
        <v>580</v>
      </c>
      <c r="C106" s="30" t="n">
        <f aca="false">SUM(C101:C105)</f>
        <v>21.97</v>
      </c>
      <c r="D106" s="30" t="n">
        <f aca="false">SUM(D101:D105)</f>
        <v>34.88</v>
      </c>
      <c r="E106" s="30" t="n">
        <f aca="false">SUM(E101:E105)</f>
        <v>87.17</v>
      </c>
      <c r="F106" s="30" t="n">
        <f aca="false">SUM(F101:F105)</f>
        <v>751.3</v>
      </c>
      <c r="G106" s="30" t="n">
        <f aca="false">SUM(G101:G105)</f>
        <v>0.423</v>
      </c>
      <c r="H106" s="30" t="n">
        <f aca="false">SUM(H101:H105)</f>
        <v>0.24</v>
      </c>
      <c r="I106" s="30" t="n">
        <f aca="false">SUM(I101:I105)</f>
        <v>0.96</v>
      </c>
      <c r="J106" s="34" t="n">
        <f aca="false">SUM(J101:J105)</f>
        <v>66.75</v>
      </c>
      <c r="K106" s="120"/>
    </row>
    <row r="107" s="39" customFormat="true" ht="19.5" hidden="false" customHeight="true" outlineLevel="0" collapsed="false">
      <c r="A107" s="67" t="s">
        <v>32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="103" customFormat="true" ht="20.25" hidden="false" customHeight="true" outlineLevel="0" collapsed="false">
      <c r="A108" s="55" t="s">
        <v>23</v>
      </c>
      <c r="B108" s="56" t="s">
        <v>24</v>
      </c>
      <c r="C108" s="43" t="n">
        <v>0.67</v>
      </c>
      <c r="D108" s="43" t="n">
        <v>0.06</v>
      </c>
      <c r="E108" s="43" t="n">
        <v>2.1</v>
      </c>
      <c r="F108" s="43" t="n">
        <v>12</v>
      </c>
      <c r="G108" s="44" t="n">
        <v>0.01</v>
      </c>
      <c r="H108" s="44" t="n">
        <v>0.1</v>
      </c>
      <c r="I108" s="44" t="n">
        <v>0.1</v>
      </c>
      <c r="J108" s="45" t="n">
        <v>6</v>
      </c>
      <c r="K108" s="57"/>
    </row>
    <row r="109" s="39" customFormat="true" ht="15.75" hidden="false" customHeight="false" outlineLevel="0" collapsed="false">
      <c r="A109" s="80" t="s">
        <v>83</v>
      </c>
      <c r="B109" s="81" t="n">
        <v>250</v>
      </c>
      <c r="C109" s="82" t="n">
        <v>2.52</v>
      </c>
      <c r="D109" s="82" t="n">
        <v>6.36</v>
      </c>
      <c r="E109" s="82" t="n">
        <v>14.98</v>
      </c>
      <c r="F109" s="82" t="n">
        <v>107.25</v>
      </c>
      <c r="G109" s="82" t="n">
        <v>0.07</v>
      </c>
      <c r="H109" s="82" t="n">
        <v>0.05</v>
      </c>
      <c r="I109" s="82" t="n">
        <v>6.7</v>
      </c>
      <c r="J109" s="83" t="n">
        <v>23.32</v>
      </c>
      <c r="K109" s="84" t="s">
        <v>84</v>
      </c>
    </row>
    <row r="110" s="103" customFormat="true" ht="15.75" hidden="false" customHeight="false" outlineLevel="0" collapsed="false">
      <c r="A110" s="80" t="s">
        <v>85</v>
      </c>
      <c r="B110" s="81" t="n">
        <v>100</v>
      </c>
      <c r="C110" s="118" t="n">
        <v>10.04</v>
      </c>
      <c r="D110" s="118" t="n">
        <v>11.33</v>
      </c>
      <c r="E110" s="118" t="n">
        <v>11.88</v>
      </c>
      <c r="F110" s="118" t="n">
        <v>190</v>
      </c>
      <c r="G110" s="118" t="n">
        <v>0.05</v>
      </c>
      <c r="H110" s="118" t="n">
        <v>0.08</v>
      </c>
      <c r="I110" s="118" t="n">
        <v>1.3</v>
      </c>
      <c r="J110" s="119" t="n">
        <v>35.01</v>
      </c>
      <c r="K110" s="84" t="s">
        <v>36</v>
      </c>
    </row>
    <row r="111" s="103" customFormat="true" ht="15.75" hidden="false" customHeight="false" outlineLevel="0" collapsed="false">
      <c r="A111" s="41" t="s">
        <v>86</v>
      </c>
      <c r="B111" s="42" t="n">
        <v>180</v>
      </c>
      <c r="C111" s="43" t="n">
        <v>7.7</v>
      </c>
      <c r="D111" s="43" t="n">
        <v>12.42</v>
      </c>
      <c r="E111" s="43" t="n">
        <v>44.6</v>
      </c>
      <c r="F111" s="43" t="n">
        <v>329.4</v>
      </c>
      <c r="G111" s="44" t="n">
        <v>0.21</v>
      </c>
      <c r="H111" s="44" t="n">
        <v>0.11</v>
      </c>
      <c r="I111" s="44"/>
      <c r="J111" s="45" t="n">
        <v>14.82</v>
      </c>
      <c r="K111" s="46" t="s">
        <v>38</v>
      </c>
    </row>
    <row r="112" s="103" customFormat="true" ht="31.5" hidden="false" customHeight="false" outlineLevel="0" collapsed="false">
      <c r="A112" s="41" t="s">
        <v>39</v>
      </c>
      <c r="B112" s="78" t="n">
        <v>200</v>
      </c>
      <c r="C112" s="44" t="n">
        <f aca="false">0.8*0.2</f>
        <v>0.16</v>
      </c>
      <c r="D112" s="44" t="n">
        <f aca="false">0.8*0.2</f>
        <v>0.16</v>
      </c>
      <c r="E112" s="44" t="n">
        <v>27.88</v>
      </c>
      <c r="F112" s="44" t="n">
        <f aca="false">573*0.2</f>
        <v>114.6</v>
      </c>
      <c r="G112" s="44" t="n">
        <f aca="false">0.06*0.2</f>
        <v>0.012</v>
      </c>
      <c r="H112" s="44" t="n">
        <f aca="false">0.04*0.2</f>
        <v>0.008</v>
      </c>
      <c r="I112" s="44" t="n">
        <f aca="false">4.5*0.2</f>
        <v>0.9</v>
      </c>
      <c r="J112" s="45" t="n">
        <v>14.18</v>
      </c>
      <c r="K112" s="57" t="s">
        <v>77</v>
      </c>
    </row>
    <row r="113" s="58" customFormat="true" ht="35.25" hidden="false" customHeight="true" outlineLevel="0" collapsed="false">
      <c r="A113" s="74" t="s">
        <v>41</v>
      </c>
      <c r="B113" s="56" t="n">
        <v>20</v>
      </c>
      <c r="C113" s="43" t="n">
        <v>1.12</v>
      </c>
      <c r="D113" s="43" t="n">
        <v>0.22</v>
      </c>
      <c r="E113" s="43" t="n">
        <v>9.88</v>
      </c>
      <c r="F113" s="43" t="n">
        <v>45.98</v>
      </c>
      <c r="G113" s="44" t="n">
        <v>0.02</v>
      </c>
      <c r="H113" s="44" t="n">
        <v>0</v>
      </c>
      <c r="I113" s="44" t="n">
        <v>0</v>
      </c>
      <c r="J113" s="45" t="n">
        <v>4.6</v>
      </c>
      <c r="K113" s="57"/>
    </row>
    <row r="114" s="103" customFormat="true" ht="15.75" hidden="false" customHeight="false" outlineLevel="0" collapsed="false">
      <c r="A114" s="59" t="s">
        <v>28</v>
      </c>
      <c r="B114" s="56" t="s">
        <v>29</v>
      </c>
      <c r="C114" s="61" t="n">
        <v>3</v>
      </c>
      <c r="D114" s="61" t="n">
        <v>1.16</v>
      </c>
      <c r="E114" s="61" t="n">
        <v>20.56</v>
      </c>
      <c r="F114" s="61" t="n">
        <v>104.8</v>
      </c>
      <c r="G114" s="62" t="n">
        <v>0.04</v>
      </c>
      <c r="H114" s="62" t="n">
        <v>0.01</v>
      </c>
      <c r="I114" s="62" t="n">
        <v>0</v>
      </c>
      <c r="J114" s="63" t="n">
        <v>7.6</v>
      </c>
      <c r="K114" s="57" t="s">
        <v>47</v>
      </c>
    </row>
    <row r="115" s="103" customFormat="true" ht="15.75" hidden="false" customHeight="false" outlineLevel="0" collapsed="false">
      <c r="A115" s="114" t="s">
        <v>42</v>
      </c>
      <c r="B115" s="115" t="n">
        <v>850</v>
      </c>
      <c r="C115" s="30" t="n">
        <f aca="false">SUM(C108:C114)</f>
        <v>25.21</v>
      </c>
      <c r="D115" s="30" t="n">
        <f aca="false">SUM(D108:D114)</f>
        <v>31.71</v>
      </c>
      <c r="E115" s="30" t="n">
        <f aca="false">SUM(E108:E114)</f>
        <v>131.88</v>
      </c>
      <c r="F115" s="30" t="n">
        <f aca="false">SUM(F108:F114)</f>
        <v>904.03</v>
      </c>
      <c r="G115" s="30" t="n">
        <f aca="false">SUM(G108:G114)</f>
        <v>0.412</v>
      </c>
      <c r="H115" s="30" t="n">
        <f aca="false">SUM(H108:H114)</f>
        <v>0.358</v>
      </c>
      <c r="I115" s="30" t="n">
        <f aca="false">SUM(I108:I114)</f>
        <v>9</v>
      </c>
      <c r="J115" s="34" t="n">
        <f aca="false">SUM(J108:J114)</f>
        <v>105.53</v>
      </c>
      <c r="K115" s="120"/>
    </row>
    <row r="116" s="103" customFormat="true" ht="15.75" hidden="false" customHeight="false" outlineLevel="0" collapsed="false">
      <c r="A116" s="28" t="s">
        <v>87</v>
      </c>
      <c r="B116" s="115" t="n">
        <f aca="false">B115+B106</f>
        <v>1430</v>
      </c>
      <c r="C116" s="30" t="n">
        <f aca="false">C115+C106</f>
        <v>47.18</v>
      </c>
      <c r="D116" s="30" t="n">
        <f aca="false">D115+D106</f>
        <v>66.59</v>
      </c>
      <c r="E116" s="30" t="n">
        <f aca="false">E115+E106</f>
        <v>219.05</v>
      </c>
      <c r="F116" s="30" t="n">
        <f aca="false">F115+F106</f>
        <v>1655.33</v>
      </c>
      <c r="G116" s="30" t="n">
        <f aca="false">G115+G106</f>
        <v>0.835</v>
      </c>
      <c r="H116" s="30" t="n">
        <f aca="false">H115+H106</f>
        <v>0.598</v>
      </c>
      <c r="I116" s="30" t="n">
        <f aca="false">I115+I106</f>
        <v>9.96</v>
      </c>
      <c r="J116" s="34" t="n">
        <f aca="false">J115+J106</f>
        <v>172.28</v>
      </c>
      <c r="K116" s="117"/>
    </row>
    <row r="117" s="103" customFormat="true" ht="16.5" hidden="true" customHeight="true" outlineLevel="0" collapsed="false">
      <c r="A117" s="28" t="s">
        <v>88</v>
      </c>
      <c r="B117" s="28"/>
      <c r="C117" s="28"/>
      <c r="D117" s="28"/>
      <c r="E117" s="28"/>
      <c r="F117" s="28"/>
      <c r="G117" s="108"/>
      <c r="H117" s="108"/>
      <c r="I117" s="108"/>
      <c r="J117" s="109"/>
      <c r="K117" s="110"/>
    </row>
    <row r="118" s="103" customFormat="true" ht="19.5" hidden="true" customHeight="true" outlineLevel="0" collapsed="false">
      <c r="A118" s="67" t="s">
        <v>18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="103" customFormat="true" ht="23.25" hidden="true" customHeight="true" outlineLevel="0" collapsed="false">
      <c r="A119" s="55" t="s">
        <v>23</v>
      </c>
      <c r="B119" s="56"/>
      <c r="C119" s="43"/>
      <c r="D119" s="43"/>
      <c r="E119" s="43"/>
      <c r="F119" s="43"/>
      <c r="G119" s="44"/>
      <c r="H119" s="44"/>
      <c r="I119" s="44"/>
      <c r="J119" s="45"/>
      <c r="K119" s="57"/>
    </row>
    <row r="120" s="103" customFormat="true" ht="21.75" hidden="true" customHeight="true" outlineLevel="0" collapsed="false">
      <c r="A120" s="41" t="s">
        <v>89</v>
      </c>
      <c r="B120" s="42"/>
      <c r="C120" s="70"/>
      <c r="D120" s="70"/>
      <c r="E120" s="70"/>
      <c r="F120" s="70"/>
      <c r="G120" s="71"/>
      <c r="H120" s="71"/>
      <c r="I120" s="71"/>
      <c r="J120" s="72"/>
      <c r="K120" s="46"/>
    </row>
    <row r="121" s="103" customFormat="true" ht="19.5" hidden="true" customHeight="true" outlineLevel="0" collapsed="false">
      <c r="A121" s="41" t="s">
        <v>90</v>
      </c>
      <c r="B121" s="42"/>
      <c r="C121" s="43"/>
      <c r="D121" s="43"/>
      <c r="E121" s="43"/>
      <c r="F121" s="43"/>
      <c r="G121" s="44"/>
      <c r="H121" s="44"/>
      <c r="I121" s="44"/>
      <c r="J121" s="45"/>
      <c r="K121" s="46"/>
    </row>
    <row r="122" s="103" customFormat="true" ht="18.75" hidden="true" customHeight="true" outlineLevel="0" collapsed="false">
      <c r="A122" s="59" t="s">
        <v>28</v>
      </c>
      <c r="B122" s="56"/>
      <c r="C122" s="61"/>
      <c r="D122" s="61"/>
      <c r="E122" s="61"/>
      <c r="F122" s="61"/>
      <c r="G122" s="62"/>
      <c r="H122" s="62"/>
      <c r="I122" s="62"/>
      <c r="J122" s="63"/>
      <c r="K122" s="57"/>
    </row>
    <row r="123" s="103" customFormat="true" ht="23.25" hidden="true" customHeight="true" outlineLevel="0" collapsed="false">
      <c r="A123" s="59" t="s">
        <v>91</v>
      </c>
      <c r="B123" s="60"/>
      <c r="C123" s="61"/>
      <c r="D123" s="61"/>
      <c r="E123" s="61"/>
      <c r="F123" s="61"/>
      <c r="G123" s="62"/>
      <c r="H123" s="62"/>
      <c r="I123" s="62"/>
      <c r="J123" s="63"/>
      <c r="K123" s="121"/>
    </row>
    <row r="124" s="103" customFormat="true" ht="15.75" hidden="true" customHeight="false" outlineLevel="0" collapsed="false">
      <c r="A124" s="114" t="s">
        <v>31</v>
      </c>
      <c r="B124" s="115"/>
      <c r="C124" s="30"/>
      <c r="D124" s="30"/>
      <c r="E124" s="30"/>
      <c r="F124" s="30"/>
      <c r="G124" s="30"/>
      <c r="H124" s="30"/>
      <c r="I124" s="30"/>
      <c r="J124" s="34"/>
      <c r="K124" s="120"/>
    </row>
    <row r="125" s="103" customFormat="true" ht="19.5" hidden="true" customHeight="true" outlineLevel="0" collapsed="false">
      <c r="A125" s="67" t="s">
        <v>32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="103" customFormat="true" ht="23.25" hidden="true" customHeight="true" outlineLevel="0" collapsed="false">
      <c r="A126" s="55" t="s">
        <v>23</v>
      </c>
      <c r="B126" s="56"/>
      <c r="C126" s="43"/>
      <c r="D126" s="43"/>
      <c r="E126" s="43"/>
      <c r="F126" s="43"/>
      <c r="G126" s="44"/>
      <c r="H126" s="44"/>
      <c r="I126" s="44"/>
      <c r="J126" s="45"/>
      <c r="K126" s="57"/>
    </row>
    <row r="127" s="103" customFormat="true" ht="23.25" hidden="true" customHeight="true" outlineLevel="0" collapsed="false">
      <c r="A127" s="55" t="s">
        <v>92</v>
      </c>
      <c r="B127" s="56"/>
      <c r="C127" s="44"/>
      <c r="D127" s="44"/>
      <c r="E127" s="44"/>
      <c r="F127" s="44"/>
      <c r="G127" s="44"/>
      <c r="H127" s="44"/>
      <c r="I127" s="44"/>
      <c r="J127" s="45"/>
      <c r="K127" s="57"/>
    </row>
    <row r="128" s="103" customFormat="true" ht="24" hidden="true" customHeight="true" outlineLevel="0" collapsed="false">
      <c r="A128" s="55" t="s">
        <v>93</v>
      </c>
      <c r="B128" s="56"/>
      <c r="C128" s="43"/>
      <c r="D128" s="43"/>
      <c r="E128" s="43"/>
      <c r="F128" s="43"/>
      <c r="G128" s="44"/>
      <c r="H128" s="44"/>
      <c r="I128" s="44"/>
      <c r="J128" s="45"/>
      <c r="K128" s="57"/>
    </row>
    <row r="129" s="103" customFormat="true" ht="23.25" hidden="true" customHeight="true" outlineLevel="0" collapsed="false">
      <c r="A129" s="104" t="s">
        <v>64</v>
      </c>
      <c r="B129" s="105"/>
      <c r="C129" s="44"/>
      <c r="D129" s="44"/>
      <c r="E129" s="44"/>
      <c r="F129" s="44"/>
      <c r="G129" s="44"/>
      <c r="H129" s="44"/>
      <c r="I129" s="44"/>
      <c r="J129" s="45"/>
      <c r="K129" s="57"/>
    </row>
    <row r="130" s="103" customFormat="true" ht="32.25" hidden="true" customHeight="true" outlineLevel="0" collapsed="false">
      <c r="A130" s="41" t="s">
        <v>94</v>
      </c>
      <c r="B130" s="78"/>
      <c r="C130" s="44"/>
      <c r="D130" s="44"/>
      <c r="E130" s="44"/>
      <c r="F130" s="44"/>
      <c r="G130" s="44"/>
      <c r="H130" s="44"/>
      <c r="I130" s="44"/>
      <c r="J130" s="45"/>
      <c r="K130" s="57"/>
    </row>
    <row r="131" s="103" customFormat="true" ht="33" hidden="true" customHeight="true" outlineLevel="0" collapsed="false">
      <c r="A131" s="74" t="s">
        <v>41</v>
      </c>
      <c r="B131" s="56"/>
      <c r="C131" s="43"/>
      <c r="D131" s="43"/>
      <c r="E131" s="43"/>
      <c r="F131" s="43"/>
      <c r="G131" s="44"/>
      <c r="H131" s="44"/>
      <c r="I131" s="44"/>
      <c r="J131" s="45"/>
      <c r="K131" s="57"/>
    </row>
    <row r="132" s="103" customFormat="true" ht="23.25" hidden="true" customHeight="true" outlineLevel="0" collapsed="false">
      <c r="A132" s="59" t="s">
        <v>28</v>
      </c>
      <c r="B132" s="56"/>
      <c r="C132" s="61"/>
      <c r="D132" s="61"/>
      <c r="E132" s="61"/>
      <c r="F132" s="61"/>
      <c r="G132" s="62"/>
      <c r="H132" s="62"/>
      <c r="I132" s="62"/>
      <c r="J132" s="63"/>
      <c r="K132" s="57"/>
    </row>
    <row r="133" s="103" customFormat="true" ht="15.75" hidden="true" customHeight="false" outlineLevel="0" collapsed="false">
      <c r="A133" s="114" t="s">
        <v>42</v>
      </c>
      <c r="B133" s="115"/>
      <c r="C133" s="30"/>
      <c r="D133" s="30"/>
      <c r="E133" s="30"/>
      <c r="F133" s="30"/>
      <c r="G133" s="30"/>
      <c r="H133" s="30"/>
      <c r="I133" s="30"/>
      <c r="J133" s="34"/>
      <c r="K133" s="120"/>
    </row>
    <row r="134" s="103" customFormat="true" ht="15.75" hidden="true" customHeight="false" outlineLevel="0" collapsed="false">
      <c r="A134" s="28" t="s">
        <v>95</v>
      </c>
      <c r="B134" s="115"/>
      <c r="C134" s="30"/>
      <c r="D134" s="30"/>
      <c r="E134" s="30"/>
      <c r="F134" s="30"/>
      <c r="G134" s="30"/>
      <c r="H134" s="30"/>
      <c r="I134" s="30"/>
      <c r="J134" s="34"/>
      <c r="K134" s="117"/>
    </row>
    <row r="135" s="58" customFormat="true" ht="32.25" hidden="false" customHeight="true" outlineLevel="0" collapsed="false">
      <c r="A135" s="28" t="s">
        <v>96</v>
      </c>
      <c r="B135" s="115" t="n">
        <f aca="false">SUM(B32,B50,B69,B88,B106,B124)/6</f>
        <v>506.666666666667</v>
      </c>
      <c r="C135" s="30" t="n">
        <f aca="false">SUM(C32,C50,C69,C88,C106,C124)/6</f>
        <v>18.9183333333333</v>
      </c>
      <c r="D135" s="30" t="n">
        <f aca="false">SUM(D32,D50,D69,D88,D106,D124)/6</f>
        <v>17.0683333333333</v>
      </c>
      <c r="E135" s="30" t="n">
        <f aca="false">SUM(E32,E50,E69,E88,E106,E124)/6</f>
        <v>70.6316666666667</v>
      </c>
      <c r="F135" s="30" t="n">
        <f aca="false">SUM(F32,F50,F69,F88,F106,F124)/6</f>
        <v>510.2</v>
      </c>
      <c r="G135" s="30" t="n">
        <f aca="false">SUM(G32,G50,G69,G88,G106,G124)/6</f>
        <v>0.214</v>
      </c>
      <c r="H135" s="30" t="n">
        <f aca="false">SUM(H32,H50,H69,H88,H106,H124)/6</f>
        <v>0.263833333333333</v>
      </c>
      <c r="I135" s="30" t="n">
        <f aca="false">SUM(I32,I50,I69,I88,I106,I124)/6</f>
        <v>5.51633333333333</v>
      </c>
      <c r="J135" s="30" t="n">
        <f aca="false">SUM(J32,J50,J69,J88,J106,J124)/6</f>
        <v>121.528333333333</v>
      </c>
      <c r="K135" s="122"/>
    </row>
    <row r="136" s="39" customFormat="true" ht="15" hidden="false" customHeight="true" outlineLevel="0" collapsed="false">
      <c r="A136" s="101" t="s">
        <v>97</v>
      </c>
      <c r="B136" s="115" t="n">
        <f aca="false">SUM(B41,B60,B78,B97,B115,B133)/6</f>
        <v>688.333333333333</v>
      </c>
      <c r="C136" s="30" t="n">
        <f aca="false">SUM(C41,C60,C78,C97,C115,C133)/6</f>
        <v>20.3516666666667</v>
      </c>
      <c r="D136" s="30" t="n">
        <f aca="false">SUM(D41,D60,D78,D97,D115,D133)/6</f>
        <v>22.965</v>
      </c>
      <c r="E136" s="30" t="n">
        <f aca="false">SUM(E41,E60,E78,E97,E115,E133)/6</f>
        <v>96.6383333333333</v>
      </c>
      <c r="F136" s="30" t="n">
        <f aca="false">SUM(F41,F60,F78,F97,F115,F133)/6</f>
        <v>707.831666666667</v>
      </c>
      <c r="G136" s="30" t="n">
        <f aca="false">SUM(G41,G60,G78,G97,G115,G133)/6</f>
        <v>0.342666666666667</v>
      </c>
      <c r="H136" s="30" t="n">
        <f aca="false">SUM(H41,H60,H78,H97,H115,H133)/6</f>
        <v>0.319333333333333</v>
      </c>
      <c r="I136" s="30" t="n">
        <f aca="false">SUM(I41,I60,I78,I97,I115,I133)/6</f>
        <v>18.79</v>
      </c>
      <c r="J136" s="30" t="n">
        <f aca="false">SUM(J41,J60,J78,J97,J115,J133)/6</f>
        <v>100.036666666667</v>
      </c>
      <c r="K136" s="122"/>
    </row>
    <row r="137" s="103" customFormat="true" ht="15" hidden="false" customHeight="true" outlineLevel="0" collapsed="false">
      <c r="A137" s="101"/>
      <c r="B137" s="115"/>
      <c r="C137" s="30"/>
      <c r="D137" s="30"/>
      <c r="E137" s="30"/>
      <c r="F137" s="30"/>
      <c r="G137" s="30"/>
      <c r="H137" s="30"/>
      <c r="I137" s="30"/>
      <c r="J137" s="34"/>
      <c r="K137" s="122"/>
    </row>
    <row r="138" s="103" customFormat="true" ht="29.1" hidden="false" customHeight="true" outlineLevel="0" collapsed="false">
      <c r="A138" s="123" t="s">
        <v>98</v>
      </c>
      <c r="B138" s="123"/>
      <c r="C138" s="123"/>
      <c r="D138" s="123"/>
      <c r="E138" s="123"/>
      <c r="F138" s="123"/>
      <c r="G138" s="124"/>
      <c r="H138" s="124"/>
      <c r="I138" s="124"/>
      <c r="J138" s="125"/>
      <c r="K138" s="122"/>
    </row>
    <row r="139" s="103" customFormat="true" ht="21.75" hidden="false" customHeight="true" outlineLevel="0" collapsed="false">
      <c r="A139" s="126" t="s">
        <v>99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="103" customFormat="true" ht="33.75" hidden="false" customHeight="true" outlineLevel="0" collapsed="false">
      <c r="A140" s="74" t="s">
        <v>100</v>
      </c>
      <c r="B140" s="56" t="n">
        <v>100</v>
      </c>
      <c r="C140" s="44" t="n">
        <v>10.04</v>
      </c>
      <c r="D140" s="44" t="n">
        <v>11.33</v>
      </c>
      <c r="E140" s="44" t="n">
        <v>11.88</v>
      </c>
      <c r="F140" s="44" t="n">
        <v>190</v>
      </c>
      <c r="G140" s="44" t="n">
        <v>0.1</v>
      </c>
      <c r="H140" s="44" t="n">
        <v>0.09</v>
      </c>
      <c r="I140" s="44" t="n">
        <v>0.123</v>
      </c>
      <c r="J140" s="45" t="n">
        <v>125.03</v>
      </c>
      <c r="K140" s="57" t="s">
        <v>36</v>
      </c>
    </row>
    <row r="141" s="103" customFormat="true" ht="15.75" hidden="false" customHeight="false" outlineLevel="0" collapsed="false">
      <c r="A141" s="80" t="s">
        <v>101</v>
      </c>
      <c r="B141" s="81" t="n">
        <v>180</v>
      </c>
      <c r="C141" s="52" t="n">
        <v>10.32</v>
      </c>
      <c r="D141" s="52" t="n">
        <v>7.32</v>
      </c>
      <c r="E141" s="52" t="n">
        <v>46.33</v>
      </c>
      <c r="F141" s="52" t="n">
        <v>292.5</v>
      </c>
      <c r="G141" s="52" t="n">
        <v>0.03</v>
      </c>
      <c r="H141" s="52" t="n">
        <v>0.03</v>
      </c>
      <c r="I141" s="52" t="n">
        <v>0</v>
      </c>
      <c r="J141" s="53" t="n">
        <v>22</v>
      </c>
      <c r="K141" s="84" t="s">
        <v>38</v>
      </c>
    </row>
    <row r="142" s="103" customFormat="true" ht="15.75" hidden="false" customHeight="false" outlineLevel="0" collapsed="false">
      <c r="A142" s="74" t="s">
        <v>23</v>
      </c>
      <c r="B142" s="78" t="s">
        <v>24</v>
      </c>
      <c r="C142" s="44" t="n">
        <v>0.67</v>
      </c>
      <c r="D142" s="44" t="n">
        <v>0.06</v>
      </c>
      <c r="E142" s="44" t="n">
        <v>2.1</v>
      </c>
      <c r="F142" s="44" t="n">
        <v>12</v>
      </c>
      <c r="G142" s="44" t="n">
        <v>0</v>
      </c>
      <c r="H142" s="44" t="n">
        <v>0.01</v>
      </c>
      <c r="I142" s="44" t="n">
        <v>0</v>
      </c>
      <c r="J142" s="45" t="n">
        <v>6</v>
      </c>
      <c r="K142" s="90"/>
    </row>
    <row r="143" s="39" customFormat="true" ht="15.75" hidden="false" customHeight="false" outlineLevel="0" collapsed="false">
      <c r="A143" s="59" t="s">
        <v>26</v>
      </c>
      <c r="B143" s="60" t="n">
        <v>200</v>
      </c>
      <c r="C143" s="61" t="n">
        <v>0.13</v>
      </c>
      <c r="D143" s="61" t="n">
        <v>0.02</v>
      </c>
      <c r="E143" s="61" t="n">
        <v>15.2</v>
      </c>
      <c r="F143" s="61" t="n">
        <v>62</v>
      </c>
      <c r="G143" s="62" t="n">
        <v>0</v>
      </c>
      <c r="H143" s="62" t="n">
        <v>0</v>
      </c>
      <c r="I143" s="62" t="n">
        <v>2.83</v>
      </c>
      <c r="J143" s="63" t="n">
        <v>14.2</v>
      </c>
      <c r="K143" s="121" t="s">
        <v>102</v>
      </c>
    </row>
    <row r="144" s="103" customFormat="true" ht="15.75" hidden="false" customHeight="false" outlineLevel="0" collapsed="false">
      <c r="A144" s="59" t="s">
        <v>28</v>
      </c>
      <c r="B144" s="56" t="s">
        <v>29</v>
      </c>
      <c r="C144" s="61" t="n">
        <v>3</v>
      </c>
      <c r="D144" s="61" t="n">
        <v>1.16</v>
      </c>
      <c r="E144" s="61" t="n">
        <v>20.56</v>
      </c>
      <c r="F144" s="61" t="n">
        <v>104.8</v>
      </c>
      <c r="G144" s="62" t="n">
        <v>0.04</v>
      </c>
      <c r="H144" s="62" t="n">
        <v>0.01</v>
      </c>
      <c r="I144" s="62" t="n">
        <v>0</v>
      </c>
      <c r="J144" s="63" t="n">
        <v>7.6</v>
      </c>
      <c r="K144" s="57" t="s">
        <v>30</v>
      </c>
    </row>
    <row r="145" s="103" customFormat="true" ht="15.75" hidden="false" customHeight="false" outlineLevel="0" collapsed="false">
      <c r="A145" s="127" t="s">
        <v>31</v>
      </c>
      <c r="B145" s="115" t="n">
        <v>580</v>
      </c>
      <c r="C145" s="30" t="n">
        <f aca="false">SUM(C140:C144)</f>
        <v>24.16</v>
      </c>
      <c r="D145" s="30" t="n">
        <f aca="false">SUM(D140:D144)</f>
        <v>19.89</v>
      </c>
      <c r="E145" s="30" t="n">
        <f aca="false">SUM(E140:E144)</f>
        <v>96.07</v>
      </c>
      <c r="F145" s="30" t="n">
        <f aca="false">SUM(F140:F144)</f>
        <v>661.3</v>
      </c>
      <c r="G145" s="30" t="n">
        <f aca="false">SUM(G140:G144)</f>
        <v>0.17</v>
      </c>
      <c r="H145" s="30" t="n">
        <f aca="false">SUM(H140:H144)</f>
        <v>0.14</v>
      </c>
      <c r="I145" s="30" t="n">
        <f aca="false">SUM(I140:I144)</f>
        <v>2.953</v>
      </c>
      <c r="J145" s="30" t="n">
        <f aca="false">SUM(J140:J144)</f>
        <v>174.83</v>
      </c>
      <c r="K145" s="128"/>
    </row>
    <row r="146" s="103" customFormat="true" ht="21.75" hidden="false" customHeight="true" outlineLevel="0" collapsed="false">
      <c r="A146" s="126" t="s">
        <v>32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 s="103" customFormat="true" ht="20.25" hidden="false" customHeight="true" outlineLevel="0" collapsed="false">
      <c r="A147" s="41" t="s">
        <v>23</v>
      </c>
      <c r="B147" s="42" t="s">
        <v>24</v>
      </c>
      <c r="C147" s="43" t="n">
        <v>0.67</v>
      </c>
      <c r="D147" s="43" t="n">
        <v>0.06</v>
      </c>
      <c r="E147" s="43" t="n">
        <v>2.1</v>
      </c>
      <c r="F147" s="43" t="n">
        <v>12</v>
      </c>
      <c r="G147" s="44" t="n">
        <v>0.01</v>
      </c>
      <c r="H147" s="44" t="n">
        <v>0.1</v>
      </c>
      <c r="I147" s="44" t="n">
        <v>0.1</v>
      </c>
      <c r="J147" s="45" t="n">
        <v>6</v>
      </c>
      <c r="K147" s="129"/>
    </row>
    <row r="148" s="103" customFormat="true" ht="15.75" hidden="false" customHeight="false" outlineLevel="0" collapsed="false">
      <c r="A148" s="68" t="s">
        <v>33</v>
      </c>
      <c r="B148" s="69" t="n">
        <v>250</v>
      </c>
      <c r="C148" s="70" t="n">
        <v>1.8</v>
      </c>
      <c r="D148" s="70" t="n">
        <v>4.92</v>
      </c>
      <c r="E148" s="70" t="n">
        <v>10.9</v>
      </c>
      <c r="F148" s="70" t="n">
        <v>103.75</v>
      </c>
      <c r="G148" s="71" t="n">
        <v>0.04</v>
      </c>
      <c r="H148" s="71" t="n">
        <v>0.04</v>
      </c>
      <c r="I148" s="71" t="n">
        <v>8.54</v>
      </c>
      <c r="J148" s="72" t="n">
        <v>39.78</v>
      </c>
      <c r="K148" s="73" t="s">
        <v>34</v>
      </c>
    </row>
    <row r="149" s="103" customFormat="true" ht="31.5" hidden="false" customHeight="false" outlineLevel="0" collapsed="false">
      <c r="A149" s="55" t="s">
        <v>103</v>
      </c>
      <c r="B149" s="56" t="n">
        <v>100</v>
      </c>
      <c r="C149" s="44" t="n">
        <v>12.4</v>
      </c>
      <c r="D149" s="44" t="n">
        <v>18.5</v>
      </c>
      <c r="E149" s="44" t="n">
        <v>7.3</v>
      </c>
      <c r="F149" s="44" t="n">
        <v>247.2</v>
      </c>
      <c r="G149" s="44" t="n">
        <v>0.03</v>
      </c>
      <c r="H149" s="44" t="n">
        <v>0.09</v>
      </c>
      <c r="I149" s="44" t="n">
        <v>0.8</v>
      </c>
      <c r="J149" s="45" t="n">
        <v>39.6</v>
      </c>
      <c r="K149" s="99" t="s">
        <v>104</v>
      </c>
    </row>
    <row r="150" s="103" customFormat="true" ht="15.75" hidden="false" customHeight="false" outlineLevel="0" collapsed="false">
      <c r="A150" s="80" t="s">
        <v>82</v>
      </c>
      <c r="B150" s="81" t="n">
        <v>180</v>
      </c>
      <c r="C150" s="118" t="n">
        <v>7.5</v>
      </c>
      <c r="D150" s="118" t="n">
        <v>5.4</v>
      </c>
      <c r="E150" s="118" t="n">
        <v>38.85</v>
      </c>
      <c r="F150" s="118" t="n">
        <v>265.32</v>
      </c>
      <c r="G150" s="118" t="n">
        <f aca="false">0.82*0.15</f>
        <v>0.123</v>
      </c>
      <c r="H150" s="118" t="n">
        <v>0.05</v>
      </c>
      <c r="I150" s="118" t="n">
        <v>0</v>
      </c>
      <c r="J150" s="119" t="n">
        <v>24.05</v>
      </c>
      <c r="K150" s="84" t="s">
        <v>38</v>
      </c>
    </row>
    <row r="151" s="103" customFormat="true" ht="31.5" hidden="false" customHeight="false" outlineLevel="0" collapsed="false">
      <c r="A151" s="41" t="s">
        <v>39</v>
      </c>
      <c r="B151" s="78" t="n">
        <v>200</v>
      </c>
      <c r="C151" s="44" t="n">
        <f aca="false">0.8*0.2</f>
        <v>0.16</v>
      </c>
      <c r="D151" s="44" t="n">
        <f aca="false">0.8*0.2</f>
        <v>0.16</v>
      </c>
      <c r="E151" s="44" t="n">
        <v>27.88</v>
      </c>
      <c r="F151" s="44" t="n">
        <f aca="false">573*0.2</f>
        <v>114.6</v>
      </c>
      <c r="G151" s="44" t="n">
        <f aca="false">0.06*0.2</f>
        <v>0.012</v>
      </c>
      <c r="H151" s="44" t="n">
        <f aca="false">0.04*0.2</f>
        <v>0.008</v>
      </c>
      <c r="I151" s="44" t="n">
        <f aca="false">4.5*0.2</f>
        <v>0.9</v>
      </c>
      <c r="J151" s="45" t="n">
        <v>14.18</v>
      </c>
      <c r="K151" s="57" t="s">
        <v>77</v>
      </c>
    </row>
    <row r="152" s="103" customFormat="true" ht="31.5" hidden="false" customHeight="false" outlineLevel="0" collapsed="false">
      <c r="A152" s="74" t="s">
        <v>41</v>
      </c>
      <c r="B152" s="56" t="n">
        <v>20</v>
      </c>
      <c r="C152" s="43" t="n">
        <v>1.12</v>
      </c>
      <c r="D152" s="43" t="n">
        <v>0.22</v>
      </c>
      <c r="E152" s="43" t="n">
        <v>9.88</v>
      </c>
      <c r="F152" s="43" t="n">
        <v>45.98</v>
      </c>
      <c r="G152" s="44" t="n">
        <v>0.02</v>
      </c>
      <c r="H152" s="44" t="n">
        <v>0</v>
      </c>
      <c r="I152" s="44" t="n">
        <v>0</v>
      </c>
      <c r="J152" s="45" t="n">
        <v>4.6</v>
      </c>
      <c r="K152" s="57"/>
    </row>
    <row r="153" s="103" customFormat="true" ht="15.75" hidden="false" customHeight="false" outlineLevel="0" collapsed="false">
      <c r="A153" s="59" t="s">
        <v>28</v>
      </c>
      <c r="B153" s="56" t="s">
        <v>29</v>
      </c>
      <c r="C153" s="61" t="n">
        <v>3</v>
      </c>
      <c r="D153" s="61" t="n">
        <v>1.16</v>
      </c>
      <c r="E153" s="61" t="n">
        <v>20.56</v>
      </c>
      <c r="F153" s="61" t="n">
        <v>104.8</v>
      </c>
      <c r="G153" s="62" t="n">
        <v>0.04</v>
      </c>
      <c r="H153" s="62" t="n">
        <v>0.01</v>
      </c>
      <c r="I153" s="62" t="n">
        <v>0</v>
      </c>
      <c r="J153" s="63" t="n">
        <v>7.6</v>
      </c>
      <c r="K153" s="57" t="s">
        <v>30</v>
      </c>
    </row>
    <row r="154" s="103" customFormat="true" ht="15.75" hidden="false" customHeight="false" outlineLevel="0" collapsed="false">
      <c r="A154" s="127" t="s">
        <v>42</v>
      </c>
      <c r="B154" s="65" t="n">
        <v>850</v>
      </c>
      <c r="C154" s="66" t="n">
        <f aca="false">SUM(C147:C153)</f>
        <v>26.65</v>
      </c>
      <c r="D154" s="66" t="n">
        <f aca="false">SUM(D147:D153)</f>
        <v>30.42</v>
      </c>
      <c r="E154" s="66" t="n">
        <f aca="false">SUM(E147:E153)</f>
        <v>117.47</v>
      </c>
      <c r="F154" s="66" t="n">
        <f aca="false">SUM(F147:F153)</f>
        <v>893.65</v>
      </c>
      <c r="G154" s="66" t="n">
        <f aca="false">SUM(G147:G153)</f>
        <v>0.275</v>
      </c>
      <c r="H154" s="66" t="n">
        <f aca="false">SUM(H147:H153)</f>
        <v>0.298</v>
      </c>
      <c r="I154" s="66" t="n">
        <f aca="false">SUM(I147:I153)</f>
        <v>10.34</v>
      </c>
      <c r="J154" s="130" t="n">
        <f aca="false">SUM(J147:J153)</f>
        <v>135.81</v>
      </c>
      <c r="K154" s="128"/>
    </row>
    <row r="155" s="103" customFormat="true" ht="15.75" hidden="false" customHeight="false" outlineLevel="0" collapsed="false">
      <c r="A155" s="127" t="s">
        <v>43</v>
      </c>
      <c r="B155" s="65" t="n">
        <f aca="false">B154+B145</f>
        <v>1430</v>
      </c>
      <c r="C155" s="66" t="n">
        <f aca="false">C154+C145</f>
        <v>50.81</v>
      </c>
      <c r="D155" s="66" t="n">
        <f aca="false">D154+D145</f>
        <v>50.31</v>
      </c>
      <c r="E155" s="66" t="n">
        <f aca="false">E154+E145</f>
        <v>213.54</v>
      </c>
      <c r="F155" s="66" t="n">
        <f aca="false">F154+F145</f>
        <v>1554.95</v>
      </c>
      <c r="G155" s="30" t="n">
        <f aca="false">G154+G145</f>
        <v>0.445</v>
      </c>
      <c r="H155" s="30" t="n">
        <f aca="false">H154+H145</f>
        <v>0.438</v>
      </c>
      <c r="I155" s="30" t="n">
        <f aca="false">I154+I145</f>
        <v>13.293</v>
      </c>
      <c r="J155" s="34" t="n">
        <f aca="false">J154+J145</f>
        <v>310.64</v>
      </c>
      <c r="K155" s="131"/>
    </row>
    <row r="156" s="103" customFormat="true" ht="15" hidden="false" customHeight="true" outlineLevel="0" collapsed="false">
      <c r="A156" s="123" t="s">
        <v>105</v>
      </c>
      <c r="B156" s="123"/>
      <c r="C156" s="123"/>
      <c r="D156" s="123"/>
      <c r="E156" s="123"/>
      <c r="F156" s="123"/>
      <c r="G156" s="124"/>
      <c r="H156" s="124"/>
      <c r="I156" s="124"/>
      <c r="J156" s="125"/>
      <c r="K156" s="122"/>
    </row>
    <row r="157" s="132" customFormat="true" ht="21.75" hidden="false" customHeight="true" outlineLevel="0" collapsed="false">
      <c r="A157" s="126" t="s">
        <v>18</v>
      </c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 s="103" customFormat="true" ht="31.5" hidden="false" customHeight="false" outlineLevel="0" collapsed="false">
      <c r="A158" s="55" t="s">
        <v>106</v>
      </c>
      <c r="B158" s="81" t="n">
        <v>100</v>
      </c>
      <c r="C158" s="71" t="n">
        <v>12.68</v>
      </c>
      <c r="D158" s="71" t="n">
        <v>23.4</v>
      </c>
      <c r="E158" s="71" t="n">
        <v>0.45</v>
      </c>
      <c r="F158" s="71" t="n">
        <v>297.7</v>
      </c>
      <c r="G158" s="71" t="n">
        <v>0.08</v>
      </c>
      <c r="H158" s="71" t="n">
        <v>0.22</v>
      </c>
      <c r="I158" s="71" t="n">
        <v>2.72</v>
      </c>
      <c r="J158" s="72" t="n">
        <v>137.04</v>
      </c>
      <c r="K158" s="99" t="s">
        <v>107</v>
      </c>
    </row>
    <row r="159" s="132" customFormat="true" ht="15.75" hidden="false" customHeight="false" outlineLevel="0" collapsed="false">
      <c r="A159" s="74" t="s">
        <v>21</v>
      </c>
      <c r="B159" s="42" t="n">
        <v>180</v>
      </c>
      <c r="C159" s="43" t="n">
        <v>6.64</v>
      </c>
      <c r="D159" s="43" t="n">
        <v>5.4</v>
      </c>
      <c r="E159" s="43" t="n">
        <v>31.74</v>
      </c>
      <c r="F159" s="43" t="n">
        <v>202.14</v>
      </c>
      <c r="G159" s="44" t="n">
        <v>0.03</v>
      </c>
      <c r="H159" s="44" t="n">
        <v>0.02</v>
      </c>
      <c r="I159" s="44" t="n">
        <v>10</v>
      </c>
      <c r="J159" s="45" t="n">
        <v>16</v>
      </c>
      <c r="K159" s="46" t="s">
        <v>65</v>
      </c>
    </row>
    <row r="160" s="103" customFormat="true" ht="15.75" hidden="false" customHeight="false" outlineLevel="0" collapsed="false">
      <c r="A160" s="74" t="s">
        <v>23</v>
      </c>
      <c r="B160" s="42" t="s">
        <v>24</v>
      </c>
      <c r="C160" s="43" t="n">
        <v>0.67</v>
      </c>
      <c r="D160" s="43" t="n">
        <v>0.06</v>
      </c>
      <c r="E160" s="43" t="n">
        <v>2.1</v>
      </c>
      <c r="F160" s="43" t="n">
        <v>12</v>
      </c>
      <c r="G160" s="44" t="n">
        <v>0.01</v>
      </c>
      <c r="H160" s="44" t="n">
        <v>0.1</v>
      </c>
      <c r="I160" s="44" t="n">
        <v>0.1</v>
      </c>
      <c r="J160" s="45" t="n">
        <v>6</v>
      </c>
      <c r="K160" s="46"/>
    </row>
    <row r="161" s="39" customFormat="true" ht="15.75" hidden="false" customHeight="false" outlineLevel="0" collapsed="false">
      <c r="A161" s="85" t="s">
        <v>26</v>
      </c>
      <c r="B161" s="86" t="n">
        <v>200</v>
      </c>
      <c r="C161" s="87" t="n">
        <v>0.07</v>
      </c>
      <c r="D161" s="87" t="n">
        <v>0.02</v>
      </c>
      <c r="E161" s="87" t="n">
        <v>15</v>
      </c>
      <c r="F161" s="87" t="n">
        <v>60</v>
      </c>
      <c r="G161" s="87" t="n">
        <v>0</v>
      </c>
      <c r="H161" s="87" t="n">
        <v>0</v>
      </c>
      <c r="I161" s="87" t="n">
        <v>0.03</v>
      </c>
      <c r="J161" s="88" t="n">
        <v>11.1</v>
      </c>
      <c r="K161" s="89" t="s">
        <v>27</v>
      </c>
    </row>
    <row r="162" s="103" customFormat="true" ht="15.75" hidden="false" customHeight="false" outlineLevel="0" collapsed="false">
      <c r="A162" s="59" t="s">
        <v>28</v>
      </c>
      <c r="B162" s="56" t="s">
        <v>29</v>
      </c>
      <c r="C162" s="61" t="n">
        <v>3</v>
      </c>
      <c r="D162" s="61" t="n">
        <v>1.16</v>
      </c>
      <c r="E162" s="61" t="n">
        <v>20.56</v>
      </c>
      <c r="F162" s="61" t="n">
        <v>104.8</v>
      </c>
      <c r="G162" s="62" t="n">
        <v>0.04</v>
      </c>
      <c r="H162" s="62" t="n">
        <v>0.01</v>
      </c>
      <c r="I162" s="62" t="n">
        <v>0</v>
      </c>
      <c r="J162" s="63" t="n">
        <v>7.6</v>
      </c>
      <c r="K162" s="57" t="s">
        <v>30</v>
      </c>
    </row>
    <row r="163" s="103" customFormat="true" ht="15.75" hidden="false" customHeight="false" outlineLevel="0" collapsed="false">
      <c r="A163" s="127" t="s">
        <v>31</v>
      </c>
      <c r="B163" s="65" t="n">
        <v>580</v>
      </c>
      <c r="C163" s="66" t="n">
        <f aca="false">SUM(C158:C162)</f>
        <v>23.06</v>
      </c>
      <c r="D163" s="66" t="n">
        <f aca="false">SUM(D158:D162)</f>
        <v>30.04</v>
      </c>
      <c r="E163" s="66" t="n">
        <f aca="false">SUM(E158:E162)</f>
        <v>69.85</v>
      </c>
      <c r="F163" s="66" t="n">
        <f aca="false">SUM(F158:F162)</f>
        <v>676.64</v>
      </c>
      <c r="G163" s="30" t="n">
        <f aca="false">SUM(G158:G162)</f>
        <v>0.16</v>
      </c>
      <c r="H163" s="30" t="n">
        <f aca="false">SUM(H158:H162)</f>
        <v>0.35</v>
      </c>
      <c r="I163" s="30" t="n">
        <f aca="false">SUM(I158:I162)</f>
        <v>12.85</v>
      </c>
      <c r="J163" s="34" t="n">
        <f aca="false">SUM(J158:J162)</f>
        <v>177.74</v>
      </c>
      <c r="K163" s="133"/>
    </row>
    <row r="164" s="132" customFormat="true" ht="21.75" hidden="false" customHeight="true" outlineLevel="0" collapsed="false">
      <c r="A164" s="126" t="s">
        <v>32</v>
      </c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="103" customFormat="true" ht="20.25" hidden="false" customHeight="true" outlineLevel="0" collapsed="false">
      <c r="A165" s="41" t="s">
        <v>23</v>
      </c>
      <c r="B165" s="42" t="s">
        <v>24</v>
      </c>
      <c r="C165" s="43" t="n">
        <v>0.67</v>
      </c>
      <c r="D165" s="43" t="n">
        <v>0.06</v>
      </c>
      <c r="E165" s="43" t="n">
        <v>2.1</v>
      </c>
      <c r="F165" s="43" t="n">
        <v>12</v>
      </c>
      <c r="G165" s="44" t="n">
        <v>0.01</v>
      </c>
      <c r="H165" s="44" t="n">
        <v>0.1</v>
      </c>
      <c r="I165" s="44" t="n">
        <v>0.1</v>
      </c>
      <c r="J165" s="45" t="n">
        <v>6</v>
      </c>
      <c r="K165" s="46"/>
    </row>
    <row r="166" s="103" customFormat="true" ht="15.75" hidden="false" customHeight="false" outlineLevel="0" collapsed="false">
      <c r="A166" s="55" t="s">
        <v>108</v>
      </c>
      <c r="B166" s="56" t="n">
        <v>250</v>
      </c>
      <c r="C166" s="70" t="n">
        <v>1.49</v>
      </c>
      <c r="D166" s="70" t="n">
        <v>4.91</v>
      </c>
      <c r="E166" s="70" t="n">
        <v>6.09</v>
      </c>
      <c r="F166" s="70" t="n">
        <v>76.25</v>
      </c>
      <c r="G166" s="71" t="n">
        <v>0.03</v>
      </c>
      <c r="H166" s="71" t="n">
        <v>0.03</v>
      </c>
      <c r="I166" s="71" t="n">
        <v>7.9</v>
      </c>
      <c r="J166" s="72" t="n">
        <v>28.7</v>
      </c>
      <c r="K166" s="57" t="s">
        <v>109</v>
      </c>
    </row>
    <row r="167" s="132" customFormat="true" ht="15.75" hidden="false" customHeight="false" outlineLevel="0" collapsed="false">
      <c r="A167" s="80" t="s">
        <v>110</v>
      </c>
      <c r="B167" s="81" t="n">
        <v>200</v>
      </c>
      <c r="C167" s="82" t="n">
        <v>18.01</v>
      </c>
      <c r="D167" s="82" t="n">
        <v>8.95</v>
      </c>
      <c r="E167" s="82" t="n">
        <v>36.45</v>
      </c>
      <c r="F167" s="82" t="n">
        <v>298.66</v>
      </c>
      <c r="G167" s="82" t="n">
        <v>0.14</v>
      </c>
      <c r="H167" s="82" t="s">
        <v>111</v>
      </c>
      <c r="I167" s="82" t="n">
        <v>6.5</v>
      </c>
      <c r="J167" s="83" t="n">
        <v>36.09</v>
      </c>
      <c r="K167" s="84" t="s">
        <v>46</v>
      </c>
    </row>
    <row r="168" s="103" customFormat="true" ht="31.5" hidden="false" customHeight="false" outlineLevel="0" collapsed="false">
      <c r="A168" s="41" t="s">
        <v>39</v>
      </c>
      <c r="B168" s="42" t="n">
        <v>200</v>
      </c>
      <c r="C168" s="43" t="n">
        <f aca="false">0.8*0.2</f>
        <v>0.16</v>
      </c>
      <c r="D168" s="43" t="n">
        <f aca="false">0.8*0.2</f>
        <v>0.16</v>
      </c>
      <c r="E168" s="43" t="n">
        <v>27.88</v>
      </c>
      <c r="F168" s="43" t="n">
        <f aca="false">573*0.2</f>
        <v>114.6</v>
      </c>
      <c r="G168" s="44" t="n">
        <f aca="false">0.06*0.2</f>
        <v>0.012</v>
      </c>
      <c r="H168" s="44" t="n">
        <f aca="false">0.04*0.2</f>
        <v>0.008</v>
      </c>
      <c r="I168" s="44" t="n">
        <f aca="false">4.5*0.2</f>
        <v>0.9</v>
      </c>
      <c r="J168" s="45" t="n">
        <v>14.18</v>
      </c>
      <c r="K168" s="57" t="s">
        <v>77</v>
      </c>
    </row>
    <row r="169" s="103" customFormat="true" ht="31.5" hidden="false" customHeight="false" outlineLevel="0" collapsed="false">
      <c r="A169" s="74" t="s">
        <v>41</v>
      </c>
      <c r="B169" s="56" t="n">
        <v>20</v>
      </c>
      <c r="C169" s="43" t="n">
        <v>1.12</v>
      </c>
      <c r="D169" s="43" t="n">
        <v>0.22</v>
      </c>
      <c r="E169" s="43" t="n">
        <v>9.88</v>
      </c>
      <c r="F169" s="43" t="n">
        <v>45.98</v>
      </c>
      <c r="G169" s="44" t="n">
        <v>0.02</v>
      </c>
      <c r="H169" s="44" t="n">
        <v>0</v>
      </c>
      <c r="I169" s="44" t="n">
        <v>0</v>
      </c>
      <c r="J169" s="45" t="n">
        <v>4.6</v>
      </c>
      <c r="K169" s="57"/>
    </row>
    <row r="170" s="103" customFormat="true" ht="15.75" hidden="false" customHeight="false" outlineLevel="0" collapsed="false">
      <c r="A170" s="59" t="s">
        <v>28</v>
      </c>
      <c r="B170" s="56" t="s">
        <v>29</v>
      </c>
      <c r="C170" s="61" t="n">
        <v>3</v>
      </c>
      <c r="D170" s="61" t="n">
        <v>1.16</v>
      </c>
      <c r="E170" s="61" t="n">
        <v>20.56</v>
      </c>
      <c r="F170" s="61" t="n">
        <v>104.8</v>
      </c>
      <c r="G170" s="62" t="n">
        <v>0.04</v>
      </c>
      <c r="H170" s="62" t="n">
        <v>0.01</v>
      </c>
      <c r="I170" s="62" t="n">
        <v>0</v>
      </c>
      <c r="J170" s="63" t="n">
        <v>7.6</v>
      </c>
      <c r="K170" s="57" t="s">
        <v>30</v>
      </c>
    </row>
    <row r="171" s="103" customFormat="true" ht="15.75" hidden="false" customHeight="false" outlineLevel="0" collapsed="false">
      <c r="A171" s="127" t="s">
        <v>42</v>
      </c>
      <c r="B171" s="65" t="n">
        <v>760</v>
      </c>
      <c r="C171" s="66" t="n">
        <f aca="false">SUM(C165:C170)</f>
        <v>24.45</v>
      </c>
      <c r="D171" s="66" t="n">
        <f aca="false">SUM(D165:D170)</f>
        <v>15.46</v>
      </c>
      <c r="E171" s="66" t="n">
        <f aca="false">SUM(E165:E170)</f>
        <v>102.96</v>
      </c>
      <c r="F171" s="30" t="n">
        <f aca="false">SUM(F165:F170)</f>
        <v>652.29</v>
      </c>
      <c r="G171" s="30" t="n">
        <f aca="false">SUM(G165:G170)</f>
        <v>0.252</v>
      </c>
      <c r="H171" s="30" t="n">
        <f aca="false">SUM(H165:H170)</f>
        <v>0.148</v>
      </c>
      <c r="I171" s="30" t="n">
        <f aca="false">SUM(I165:I170)</f>
        <v>15.4</v>
      </c>
      <c r="J171" s="34" t="n">
        <f aca="false">SUM(J165:J170)</f>
        <v>97.17</v>
      </c>
      <c r="K171" s="134"/>
    </row>
    <row r="172" s="103" customFormat="true" ht="15.75" hidden="false" customHeight="false" outlineLevel="0" collapsed="false">
      <c r="A172" s="123" t="s">
        <v>56</v>
      </c>
      <c r="B172" s="65" t="n">
        <f aca="false">B171+B163</f>
        <v>1340</v>
      </c>
      <c r="C172" s="66" t="n">
        <f aca="false">C171+C163</f>
        <v>47.51</v>
      </c>
      <c r="D172" s="66" t="n">
        <f aca="false">D171+D163</f>
        <v>45.5</v>
      </c>
      <c r="E172" s="66" t="n">
        <f aca="false">E171+E163</f>
        <v>172.81</v>
      </c>
      <c r="F172" s="66" t="n">
        <f aca="false">F171+F163</f>
        <v>1328.93</v>
      </c>
      <c r="G172" s="30" t="n">
        <f aca="false">G171+G163</f>
        <v>0.412</v>
      </c>
      <c r="H172" s="30" t="n">
        <f aca="false">H171+H163</f>
        <v>0.498</v>
      </c>
      <c r="I172" s="30" t="n">
        <f aca="false">I171+I163</f>
        <v>28.25</v>
      </c>
      <c r="J172" s="34" t="n">
        <f aca="false">J171+J163</f>
        <v>274.91</v>
      </c>
      <c r="K172" s="134"/>
    </row>
    <row r="173" s="103" customFormat="true" ht="15" hidden="false" customHeight="true" outlineLevel="0" collapsed="false">
      <c r="A173" s="123" t="s">
        <v>112</v>
      </c>
      <c r="B173" s="123"/>
      <c r="C173" s="123"/>
      <c r="D173" s="123"/>
      <c r="E173" s="123"/>
      <c r="F173" s="123"/>
      <c r="G173" s="124"/>
      <c r="H173" s="124"/>
      <c r="I173" s="124"/>
      <c r="J173" s="125"/>
      <c r="K173" s="122"/>
    </row>
    <row r="174" s="103" customFormat="true" ht="21.75" hidden="false" customHeight="true" outlineLevel="0" collapsed="false">
      <c r="A174" s="126" t="s">
        <v>18</v>
      </c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 s="132" customFormat="true" ht="15.75" hidden="false" customHeight="false" outlineLevel="0" collapsed="false">
      <c r="A175" s="74" t="s">
        <v>23</v>
      </c>
      <c r="B175" s="78" t="s">
        <v>24</v>
      </c>
      <c r="C175" s="43" t="n">
        <v>0.67</v>
      </c>
      <c r="D175" s="43" t="n">
        <v>0.06</v>
      </c>
      <c r="E175" s="43" t="n">
        <v>2.1</v>
      </c>
      <c r="F175" s="43" t="n">
        <v>12</v>
      </c>
      <c r="G175" s="44" t="n">
        <v>0.01</v>
      </c>
      <c r="H175" s="44" t="n">
        <v>0.1</v>
      </c>
      <c r="I175" s="44" t="n">
        <v>0.1</v>
      </c>
      <c r="J175" s="45" t="n">
        <v>6</v>
      </c>
      <c r="K175" s="90"/>
    </row>
    <row r="176" s="103" customFormat="true" ht="31.5" hidden="false" customHeight="false" outlineLevel="0" collapsed="false">
      <c r="A176" s="55" t="s">
        <v>113</v>
      </c>
      <c r="B176" s="56" t="n">
        <v>100</v>
      </c>
      <c r="C176" s="71" t="n">
        <v>10.04</v>
      </c>
      <c r="D176" s="71" t="n">
        <v>11.33</v>
      </c>
      <c r="E176" s="71" t="n">
        <v>11.88</v>
      </c>
      <c r="F176" s="71" t="n">
        <v>190</v>
      </c>
      <c r="G176" s="71" t="n">
        <f aca="false">0.05+0.02</f>
        <v>0.07</v>
      </c>
      <c r="H176" s="71" t="n">
        <v>0.07</v>
      </c>
      <c r="I176" s="71" t="n">
        <v>0.59</v>
      </c>
      <c r="J176" s="72" t="n">
        <v>39.8</v>
      </c>
      <c r="K176" s="57" t="s">
        <v>36</v>
      </c>
    </row>
    <row r="177" s="103" customFormat="true" ht="15.75" hidden="false" customHeight="false" outlineLevel="0" collapsed="false">
      <c r="A177" s="41" t="s">
        <v>114</v>
      </c>
      <c r="B177" s="42" t="n">
        <v>180</v>
      </c>
      <c r="C177" s="43" t="n">
        <v>10.32</v>
      </c>
      <c r="D177" s="43" t="n">
        <v>7.32</v>
      </c>
      <c r="E177" s="43" t="n">
        <v>46.36</v>
      </c>
      <c r="F177" s="43" t="n">
        <v>292.5</v>
      </c>
      <c r="G177" s="44" t="n">
        <v>0.21</v>
      </c>
      <c r="H177" s="44" t="n">
        <v>0.11</v>
      </c>
      <c r="I177" s="44" t="n">
        <v>0</v>
      </c>
      <c r="J177" s="45" t="n">
        <v>14.82</v>
      </c>
      <c r="K177" s="46" t="s">
        <v>38</v>
      </c>
    </row>
    <row r="178" s="103" customFormat="true" ht="15.75" hidden="false" customHeight="false" outlineLevel="0" collapsed="false">
      <c r="A178" s="85" t="s">
        <v>26</v>
      </c>
      <c r="B178" s="86" t="n">
        <v>200</v>
      </c>
      <c r="C178" s="87" t="n">
        <v>0.07</v>
      </c>
      <c r="D178" s="87" t="n">
        <v>0.02</v>
      </c>
      <c r="E178" s="87" t="n">
        <v>15</v>
      </c>
      <c r="F178" s="87" t="n">
        <v>60</v>
      </c>
      <c r="G178" s="87" t="n">
        <v>0</v>
      </c>
      <c r="H178" s="87" t="n">
        <v>0</v>
      </c>
      <c r="I178" s="87" t="n">
        <v>0.03</v>
      </c>
      <c r="J178" s="88" t="n">
        <v>11.1</v>
      </c>
      <c r="K178" s="89" t="s">
        <v>27</v>
      </c>
    </row>
    <row r="179" s="103" customFormat="true" ht="15.75" hidden="false" customHeight="false" outlineLevel="0" collapsed="false">
      <c r="A179" s="59" t="s">
        <v>28</v>
      </c>
      <c r="B179" s="56" t="s">
        <v>29</v>
      </c>
      <c r="C179" s="61" t="n">
        <v>3</v>
      </c>
      <c r="D179" s="61" t="n">
        <v>1.16</v>
      </c>
      <c r="E179" s="61" t="n">
        <v>20.56</v>
      </c>
      <c r="F179" s="61" t="n">
        <v>104.8</v>
      </c>
      <c r="G179" s="62" t="n">
        <v>0.04</v>
      </c>
      <c r="H179" s="62" t="n">
        <v>0.01</v>
      </c>
      <c r="I179" s="62" t="n">
        <v>0</v>
      </c>
      <c r="J179" s="63" t="n">
        <v>7.6</v>
      </c>
      <c r="K179" s="57" t="s">
        <v>30</v>
      </c>
    </row>
    <row r="180" s="103" customFormat="true" ht="15.75" hidden="false" customHeight="false" outlineLevel="0" collapsed="false">
      <c r="A180" s="114" t="s">
        <v>31</v>
      </c>
      <c r="B180" s="115" t="n">
        <v>580</v>
      </c>
      <c r="C180" s="30" t="n">
        <f aca="false">SUM(C175:C179)</f>
        <v>24.1</v>
      </c>
      <c r="D180" s="30" t="n">
        <f aca="false">SUM(D175:D179)</f>
        <v>19.89</v>
      </c>
      <c r="E180" s="30" t="n">
        <f aca="false">SUM(E175:E179)</f>
        <v>95.9</v>
      </c>
      <c r="F180" s="30" t="n">
        <f aca="false">SUM(F175:F179)</f>
        <v>659.3</v>
      </c>
      <c r="G180" s="30" t="n">
        <f aca="false">SUM(G175:G179)</f>
        <v>0.33</v>
      </c>
      <c r="H180" s="30" t="n">
        <f aca="false">SUM(H175:H179)</f>
        <v>0.29</v>
      </c>
      <c r="I180" s="30" t="n">
        <f aca="false">SUM(I175:I179)</f>
        <v>0.72</v>
      </c>
      <c r="J180" s="30" t="n">
        <f aca="false">SUM(J175:J179)</f>
        <v>79.32</v>
      </c>
      <c r="K180" s="57"/>
    </row>
    <row r="181" s="103" customFormat="true" ht="21.75" hidden="false" customHeight="true" outlineLevel="0" collapsed="false">
      <c r="A181" s="126" t="s">
        <v>32</v>
      </c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 s="132" customFormat="true" ht="20.25" hidden="false" customHeight="true" outlineLevel="0" collapsed="false">
      <c r="A182" s="74" t="s">
        <v>23</v>
      </c>
      <c r="B182" s="78" t="s">
        <v>24</v>
      </c>
      <c r="C182" s="43" t="n">
        <v>0.67</v>
      </c>
      <c r="D182" s="43" t="n">
        <v>0.06</v>
      </c>
      <c r="E182" s="43" t="n">
        <v>2.1</v>
      </c>
      <c r="F182" s="43" t="n">
        <v>12</v>
      </c>
      <c r="G182" s="44" t="n">
        <v>0.01</v>
      </c>
      <c r="H182" s="44" t="n">
        <v>0.1</v>
      </c>
      <c r="I182" s="44" t="n">
        <v>0.1</v>
      </c>
      <c r="J182" s="45" t="n">
        <v>6</v>
      </c>
      <c r="K182" s="90"/>
    </row>
    <row r="183" s="103" customFormat="true" ht="47.25" hidden="false" customHeight="false" outlineLevel="0" collapsed="false">
      <c r="A183" s="93" t="s">
        <v>115</v>
      </c>
      <c r="B183" s="94" t="n">
        <v>250</v>
      </c>
      <c r="C183" s="82" t="n">
        <v>2.9</v>
      </c>
      <c r="D183" s="82" t="n">
        <v>2.5</v>
      </c>
      <c r="E183" s="82" t="n">
        <v>17.45</v>
      </c>
      <c r="F183" s="82" t="n">
        <v>118.25</v>
      </c>
      <c r="G183" s="82" t="n">
        <v>0.09</v>
      </c>
      <c r="H183" s="82" t="n">
        <v>0.05</v>
      </c>
      <c r="I183" s="82" t="n">
        <v>6.6</v>
      </c>
      <c r="J183" s="83" t="n">
        <v>94.6</v>
      </c>
      <c r="K183" s="95" t="s">
        <v>50</v>
      </c>
    </row>
    <row r="184" s="103" customFormat="true" ht="26.85" hidden="false" customHeight="false" outlineLevel="0" collapsed="false">
      <c r="A184" s="55" t="s">
        <v>116</v>
      </c>
      <c r="B184" s="56" t="n">
        <v>125</v>
      </c>
      <c r="C184" s="43" t="n">
        <v>16.64</v>
      </c>
      <c r="D184" s="43" t="n">
        <v>20.89</v>
      </c>
      <c r="E184" s="43" t="n">
        <v>19.8</v>
      </c>
      <c r="F184" s="43" t="n">
        <v>435</v>
      </c>
      <c r="G184" s="44" t="n">
        <v>0.25</v>
      </c>
      <c r="H184" s="44" t="n">
        <v>0.08</v>
      </c>
      <c r="I184" s="44" t="n">
        <v>0.16</v>
      </c>
      <c r="J184" s="45" t="n">
        <v>17.18</v>
      </c>
      <c r="K184" s="57" t="s">
        <v>117</v>
      </c>
    </row>
    <row r="185" s="39" customFormat="true" ht="31.5" hidden="false" customHeight="false" outlineLevel="0" collapsed="false">
      <c r="A185" s="41" t="s">
        <v>39</v>
      </c>
      <c r="B185" s="78" t="n">
        <v>200</v>
      </c>
      <c r="C185" s="44" t="n">
        <f aca="false">0.8*0.2</f>
        <v>0.16</v>
      </c>
      <c r="D185" s="44" t="n">
        <f aca="false">0.8*0.2</f>
        <v>0.16</v>
      </c>
      <c r="E185" s="44" t="n">
        <v>27.88</v>
      </c>
      <c r="F185" s="44" t="n">
        <f aca="false">573*0.2</f>
        <v>114.6</v>
      </c>
      <c r="G185" s="44" t="n">
        <f aca="false">0.06*0.2</f>
        <v>0.012</v>
      </c>
      <c r="H185" s="44" t="n">
        <f aca="false">0.04*0.2</f>
        <v>0.008</v>
      </c>
      <c r="I185" s="44" t="n">
        <f aca="false">4.5*0.2</f>
        <v>0.9</v>
      </c>
      <c r="J185" s="45" t="n">
        <v>14.18</v>
      </c>
      <c r="K185" s="57" t="s">
        <v>77</v>
      </c>
    </row>
    <row r="186" s="103" customFormat="true" ht="31.5" hidden="false" customHeight="false" outlineLevel="0" collapsed="false">
      <c r="A186" s="74" t="s">
        <v>41</v>
      </c>
      <c r="B186" s="56" t="n">
        <v>20</v>
      </c>
      <c r="C186" s="43" t="n">
        <v>1.12</v>
      </c>
      <c r="D186" s="43" t="n">
        <v>0.22</v>
      </c>
      <c r="E186" s="43" t="n">
        <v>9.88</v>
      </c>
      <c r="F186" s="43" t="n">
        <v>45.98</v>
      </c>
      <c r="G186" s="44" t="n">
        <v>0.02</v>
      </c>
      <c r="H186" s="44" t="n">
        <v>0</v>
      </c>
      <c r="I186" s="44" t="n">
        <v>0</v>
      </c>
      <c r="J186" s="45" t="n">
        <v>4.6</v>
      </c>
      <c r="K186" s="57"/>
    </row>
    <row r="187" s="103" customFormat="true" ht="15.75" hidden="false" customHeight="false" outlineLevel="0" collapsed="false">
      <c r="A187" s="59" t="s">
        <v>28</v>
      </c>
      <c r="B187" s="56" t="s">
        <v>29</v>
      </c>
      <c r="C187" s="61" t="n">
        <v>3</v>
      </c>
      <c r="D187" s="61" t="n">
        <v>1.16</v>
      </c>
      <c r="E187" s="61" t="n">
        <v>20.56</v>
      </c>
      <c r="F187" s="61" t="n">
        <v>104.8</v>
      </c>
      <c r="G187" s="62" t="n">
        <v>0.04</v>
      </c>
      <c r="H187" s="62" t="n">
        <v>0.01</v>
      </c>
      <c r="I187" s="62" t="n">
        <v>0</v>
      </c>
      <c r="J187" s="63" t="n">
        <v>7.6</v>
      </c>
      <c r="K187" s="57" t="s">
        <v>30</v>
      </c>
    </row>
    <row r="188" s="103" customFormat="true" ht="15.75" hidden="false" customHeight="false" outlineLevel="0" collapsed="false">
      <c r="A188" s="114" t="s">
        <v>42</v>
      </c>
      <c r="B188" s="115" t="n">
        <v>655</v>
      </c>
      <c r="C188" s="30" t="n">
        <f aca="false">SUM(C182:C187)</f>
        <v>24.49</v>
      </c>
      <c r="D188" s="30" t="n">
        <f aca="false">SUM(D182:D187)</f>
        <v>24.99</v>
      </c>
      <c r="E188" s="30" t="n">
        <f aca="false">SUM(E182:E187)</f>
        <v>97.67</v>
      </c>
      <c r="F188" s="30" t="n">
        <f aca="false">SUM(F182:F187)</f>
        <v>830.63</v>
      </c>
      <c r="G188" s="30" t="n">
        <f aca="false">SUM(G182:G187)</f>
        <v>0.422</v>
      </c>
      <c r="H188" s="30" t="n">
        <f aca="false">SUM(H182:H187)</f>
        <v>0.248</v>
      </c>
      <c r="I188" s="30" t="n">
        <f aca="false">SUM(I182:I187)</f>
        <v>7.76</v>
      </c>
      <c r="J188" s="30" t="n">
        <f aca="false">SUM(J182:J187)</f>
        <v>144.16</v>
      </c>
      <c r="K188" s="135"/>
    </row>
    <row r="189" s="103" customFormat="true" ht="15.75" hidden="false" customHeight="false" outlineLevel="0" collapsed="false">
      <c r="A189" s="28" t="s">
        <v>67</v>
      </c>
      <c r="B189" s="65" t="n">
        <f aca="false">B188+B180</f>
        <v>1235</v>
      </c>
      <c r="C189" s="66" t="n">
        <f aca="false">C188+C180</f>
        <v>48.59</v>
      </c>
      <c r="D189" s="66" t="n">
        <f aca="false">D188+D180</f>
        <v>44.88</v>
      </c>
      <c r="E189" s="66" t="n">
        <f aca="false">E188+E180</f>
        <v>193.57</v>
      </c>
      <c r="F189" s="66" t="n">
        <f aca="false">F188+F180</f>
        <v>1489.93</v>
      </c>
      <c r="G189" s="66" t="n">
        <f aca="false">G188+G180</f>
        <v>0.752</v>
      </c>
      <c r="H189" s="66" t="n">
        <f aca="false">H188+H180</f>
        <v>0.538</v>
      </c>
      <c r="I189" s="66" t="n">
        <f aca="false">I188+I180</f>
        <v>8.48</v>
      </c>
      <c r="J189" s="66" t="n">
        <f aca="false">J188+J180</f>
        <v>223.48</v>
      </c>
      <c r="K189" s="136"/>
    </row>
    <row r="190" s="103" customFormat="true" ht="15" hidden="false" customHeight="true" outlineLevel="0" collapsed="false">
      <c r="A190" s="123" t="s">
        <v>118</v>
      </c>
      <c r="B190" s="123"/>
      <c r="C190" s="123"/>
      <c r="D190" s="123"/>
      <c r="E190" s="123"/>
      <c r="F190" s="123"/>
      <c r="G190" s="124"/>
      <c r="H190" s="124"/>
      <c r="I190" s="124"/>
      <c r="J190" s="125"/>
      <c r="K190" s="122"/>
    </row>
    <row r="191" s="103" customFormat="true" ht="21.75" hidden="false" customHeight="true" outlineLevel="0" collapsed="false">
      <c r="A191" s="126" t="s">
        <v>18</v>
      </c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="132" customFormat="true" ht="15.75" hidden="false" customHeight="false" outlineLevel="0" collapsed="false">
      <c r="A192" s="74" t="s">
        <v>23</v>
      </c>
      <c r="B192" s="78" t="s">
        <v>24</v>
      </c>
      <c r="C192" s="43" t="n">
        <v>0.67</v>
      </c>
      <c r="D192" s="43" t="n">
        <v>0.06</v>
      </c>
      <c r="E192" s="43" t="n">
        <v>2.1</v>
      </c>
      <c r="F192" s="43" t="n">
        <v>12</v>
      </c>
      <c r="G192" s="44" t="n">
        <v>0.01</v>
      </c>
      <c r="H192" s="44" t="n">
        <v>0.1</v>
      </c>
      <c r="I192" s="44" t="n">
        <v>0.1</v>
      </c>
      <c r="J192" s="45" t="n">
        <v>6</v>
      </c>
      <c r="K192" s="90"/>
    </row>
    <row r="193" s="103" customFormat="true" ht="31.5" hidden="false" customHeight="false" outlineLevel="0" collapsed="false">
      <c r="A193" s="55" t="s">
        <v>119</v>
      </c>
      <c r="B193" s="56" t="n">
        <v>100</v>
      </c>
      <c r="C193" s="44" t="n">
        <v>7.1</v>
      </c>
      <c r="D193" s="44" t="n">
        <v>7.95</v>
      </c>
      <c r="E193" s="44" t="n">
        <v>9.3</v>
      </c>
      <c r="F193" s="44" t="n">
        <v>137.2</v>
      </c>
      <c r="G193" s="44" t="n">
        <v>0.17</v>
      </c>
      <c r="H193" s="44" t="n">
        <v>0.066</v>
      </c>
      <c r="I193" s="44" t="n">
        <v>0.65</v>
      </c>
      <c r="J193" s="45" t="n">
        <v>25.4</v>
      </c>
      <c r="K193" s="57" t="s">
        <v>74</v>
      </c>
    </row>
    <row r="194" s="103" customFormat="true" ht="31.5" hidden="false" customHeight="false" outlineLevel="0" collapsed="false">
      <c r="A194" s="55" t="s">
        <v>120</v>
      </c>
      <c r="B194" s="56" t="n">
        <v>180</v>
      </c>
      <c r="C194" s="44" t="n">
        <v>5.56</v>
      </c>
      <c r="D194" s="44" t="n">
        <v>8.1</v>
      </c>
      <c r="E194" s="44" t="n">
        <v>26.5</v>
      </c>
      <c r="F194" s="44" t="n">
        <v>201.45</v>
      </c>
      <c r="G194" s="44" t="n">
        <v>0.06</v>
      </c>
      <c r="H194" s="44" t="n">
        <v>0.03</v>
      </c>
      <c r="I194" s="44" t="n">
        <v>0</v>
      </c>
      <c r="J194" s="45" t="n">
        <v>6.06</v>
      </c>
      <c r="K194" s="57" t="s">
        <v>65</v>
      </c>
    </row>
    <row r="195" s="103" customFormat="true" ht="15.75" hidden="false" customHeight="false" outlineLevel="0" collapsed="false">
      <c r="A195" s="85" t="s">
        <v>26</v>
      </c>
      <c r="B195" s="86" t="n">
        <v>200</v>
      </c>
      <c r="C195" s="87" t="n">
        <v>0.07</v>
      </c>
      <c r="D195" s="87" t="n">
        <v>0.02</v>
      </c>
      <c r="E195" s="87" t="n">
        <v>15</v>
      </c>
      <c r="F195" s="87" t="n">
        <v>60</v>
      </c>
      <c r="G195" s="87" t="n">
        <v>0</v>
      </c>
      <c r="H195" s="87" t="n">
        <v>0</v>
      </c>
      <c r="I195" s="87" t="n">
        <v>0.03</v>
      </c>
      <c r="J195" s="88" t="n">
        <v>11.1</v>
      </c>
      <c r="K195" s="89" t="s">
        <v>27</v>
      </c>
    </row>
    <row r="196" s="39" customFormat="true" ht="15.75" hidden="false" customHeight="false" outlineLevel="0" collapsed="false">
      <c r="A196" s="59" t="s">
        <v>28</v>
      </c>
      <c r="B196" s="56" t="s">
        <v>29</v>
      </c>
      <c r="C196" s="61" t="n">
        <v>3</v>
      </c>
      <c r="D196" s="61" t="n">
        <v>1.16</v>
      </c>
      <c r="E196" s="61" t="n">
        <v>20.56</v>
      </c>
      <c r="F196" s="61" t="n">
        <v>104.8</v>
      </c>
      <c r="G196" s="62" t="n">
        <v>0.04</v>
      </c>
      <c r="H196" s="62" t="n">
        <v>0.01</v>
      </c>
      <c r="I196" s="62" t="n">
        <v>0</v>
      </c>
      <c r="J196" s="63" t="n">
        <v>7.6</v>
      </c>
      <c r="K196" s="57" t="s">
        <v>30</v>
      </c>
    </row>
    <row r="197" s="103" customFormat="true" ht="15.75" hidden="false" customHeight="false" outlineLevel="0" collapsed="false">
      <c r="A197" s="114" t="s">
        <v>31</v>
      </c>
      <c r="B197" s="115" t="n">
        <v>580</v>
      </c>
      <c r="C197" s="30" t="n">
        <f aca="false">SUM(C192:C196)</f>
        <v>16.4</v>
      </c>
      <c r="D197" s="30" t="n">
        <f aca="false">SUM(D192:D196)</f>
        <v>17.29</v>
      </c>
      <c r="E197" s="30" t="n">
        <f aca="false">SUM(E192:E196)</f>
        <v>73.46</v>
      </c>
      <c r="F197" s="30" t="n">
        <f aca="false">SUM(F192:F196)</f>
        <v>515.45</v>
      </c>
      <c r="G197" s="30" t="n">
        <f aca="false">SUM(G192:G196)</f>
        <v>0.28</v>
      </c>
      <c r="H197" s="30" t="n">
        <f aca="false">SUM(H192:H196)</f>
        <v>0.206</v>
      </c>
      <c r="I197" s="30" t="n">
        <f aca="false">SUM(I192:I196)</f>
        <v>0.78</v>
      </c>
      <c r="J197" s="34" t="n">
        <f aca="false">SUM(J192:J196)</f>
        <v>56.16</v>
      </c>
      <c r="K197" s="57"/>
    </row>
    <row r="198" s="103" customFormat="true" ht="21.75" hidden="false" customHeight="true" outlineLevel="0" collapsed="false">
      <c r="A198" s="126" t="s">
        <v>32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="132" customFormat="true" ht="20.25" hidden="false" customHeight="true" outlineLevel="0" collapsed="false">
      <c r="A199" s="74" t="s">
        <v>23</v>
      </c>
      <c r="B199" s="78" t="s">
        <v>24</v>
      </c>
      <c r="C199" s="43" t="n">
        <v>0.67</v>
      </c>
      <c r="D199" s="43" t="n">
        <v>0.06</v>
      </c>
      <c r="E199" s="43" t="n">
        <v>2.1</v>
      </c>
      <c r="F199" s="43" t="n">
        <v>12</v>
      </c>
      <c r="G199" s="44" t="n">
        <v>0.01</v>
      </c>
      <c r="H199" s="44" t="n">
        <v>0.1</v>
      </c>
      <c r="I199" s="44" t="n">
        <v>0.1</v>
      </c>
      <c r="J199" s="45" t="n">
        <v>6</v>
      </c>
      <c r="K199" s="90"/>
    </row>
    <row r="200" s="103" customFormat="true" ht="15.75" hidden="false" customHeight="false" outlineLevel="0" collapsed="false">
      <c r="A200" s="55" t="s">
        <v>92</v>
      </c>
      <c r="B200" s="56" t="n">
        <v>250</v>
      </c>
      <c r="C200" s="44" t="n">
        <v>1.98</v>
      </c>
      <c r="D200" s="44" t="n">
        <v>2.71</v>
      </c>
      <c r="E200" s="44" t="n">
        <v>12.11</v>
      </c>
      <c r="F200" s="44" t="n">
        <v>85.7</v>
      </c>
      <c r="G200" s="44" t="n">
        <v>0.08</v>
      </c>
      <c r="H200" s="44" t="n">
        <v>0.05</v>
      </c>
      <c r="I200" s="44" t="n">
        <v>8.25</v>
      </c>
      <c r="J200" s="45" t="n">
        <v>26.7</v>
      </c>
      <c r="K200" s="57" t="s">
        <v>121</v>
      </c>
    </row>
    <row r="201" s="103" customFormat="true" ht="15.75" hidden="false" customHeight="false" outlineLevel="0" collapsed="false">
      <c r="A201" s="55" t="s">
        <v>122</v>
      </c>
      <c r="B201" s="56" t="n">
        <v>100</v>
      </c>
      <c r="C201" s="71" t="n">
        <v>14.06</v>
      </c>
      <c r="D201" s="71" t="n">
        <v>33.71</v>
      </c>
      <c r="E201" s="71" t="n">
        <v>18.95</v>
      </c>
      <c r="F201" s="71" t="n">
        <v>247.2</v>
      </c>
      <c r="G201" s="71" t="n">
        <v>0.43</v>
      </c>
      <c r="H201" s="71" t="n">
        <v>0.17</v>
      </c>
      <c r="I201" s="71" t="n">
        <v>7.72</v>
      </c>
      <c r="J201" s="72" t="n">
        <v>32.79</v>
      </c>
      <c r="K201" s="57" t="s">
        <v>104</v>
      </c>
    </row>
    <row r="202" s="103" customFormat="true" ht="15.75" hidden="false" customHeight="false" outlineLevel="0" collapsed="false">
      <c r="A202" s="55" t="s">
        <v>123</v>
      </c>
      <c r="B202" s="56" t="n">
        <v>180</v>
      </c>
      <c r="C202" s="71" t="n">
        <v>7.58</v>
      </c>
      <c r="D202" s="71" t="n">
        <v>5.4</v>
      </c>
      <c r="E202" s="71" t="n">
        <v>46.62</v>
      </c>
      <c r="F202" s="71" t="n">
        <v>265.5</v>
      </c>
      <c r="G202" s="71" t="n">
        <v>0.144</v>
      </c>
      <c r="H202" s="71" t="n">
        <v>0.06</v>
      </c>
      <c r="I202" s="71" t="n">
        <v>0</v>
      </c>
      <c r="J202" s="72" t="n">
        <v>28.86</v>
      </c>
      <c r="K202" s="57" t="s">
        <v>38</v>
      </c>
    </row>
    <row r="203" s="103" customFormat="true" ht="31.5" hidden="false" customHeight="false" outlineLevel="0" collapsed="false">
      <c r="A203" s="41" t="s">
        <v>39</v>
      </c>
      <c r="B203" s="78" t="n">
        <v>200</v>
      </c>
      <c r="C203" s="44" t="n">
        <f aca="false">0.8*0.2</f>
        <v>0.16</v>
      </c>
      <c r="D203" s="44" t="n">
        <f aca="false">0.8*0.2</f>
        <v>0.16</v>
      </c>
      <c r="E203" s="44" t="n">
        <v>27.88</v>
      </c>
      <c r="F203" s="44" t="n">
        <f aca="false">573*0.2</f>
        <v>114.6</v>
      </c>
      <c r="G203" s="44" t="n">
        <f aca="false">0.06*0.2</f>
        <v>0.012</v>
      </c>
      <c r="H203" s="44" t="n">
        <f aca="false">0.04*0.2</f>
        <v>0.008</v>
      </c>
      <c r="I203" s="44" t="n">
        <f aca="false">4.5*0.2</f>
        <v>0.9</v>
      </c>
      <c r="J203" s="45" t="n">
        <v>14.18</v>
      </c>
      <c r="K203" s="57" t="s">
        <v>77</v>
      </c>
    </row>
    <row r="204" s="103" customFormat="true" ht="31.5" hidden="false" customHeight="false" outlineLevel="0" collapsed="false">
      <c r="A204" s="74" t="s">
        <v>41</v>
      </c>
      <c r="B204" s="56" t="n">
        <v>20</v>
      </c>
      <c r="C204" s="43" t="n">
        <v>1.12</v>
      </c>
      <c r="D204" s="43" t="n">
        <v>0.22</v>
      </c>
      <c r="E204" s="43" t="n">
        <v>9.88</v>
      </c>
      <c r="F204" s="43" t="n">
        <v>45.98</v>
      </c>
      <c r="G204" s="44" t="n">
        <v>0.02</v>
      </c>
      <c r="H204" s="44" t="n">
        <v>0</v>
      </c>
      <c r="I204" s="44" t="n">
        <v>0</v>
      </c>
      <c r="J204" s="45" t="n">
        <v>4.6</v>
      </c>
      <c r="K204" s="57"/>
    </row>
    <row r="205" s="103" customFormat="true" ht="15.75" hidden="false" customHeight="false" outlineLevel="0" collapsed="false">
      <c r="A205" s="59" t="s">
        <v>28</v>
      </c>
      <c r="B205" s="56" t="s">
        <v>29</v>
      </c>
      <c r="C205" s="61" t="n">
        <v>3</v>
      </c>
      <c r="D205" s="61" t="n">
        <v>1.16</v>
      </c>
      <c r="E205" s="61" t="n">
        <v>20.56</v>
      </c>
      <c r="F205" s="61" t="n">
        <v>104.8</v>
      </c>
      <c r="G205" s="62" t="n">
        <v>0.04</v>
      </c>
      <c r="H205" s="62" t="n">
        <v>0.01</v>
      </c>
      <c r="I205" s="62" t="n">
        <v>0</v>
      </c>
      <c r="J205" s="63" t="n">
        <v>7.6</v>
      </c>
      <c r="K205" s="57" t="s">
        <v>30</v>
      </c>
    </row>
    <row r="206" s="103" customFormat="true" ht="15.75" hidden="false" customHeight="false" outlineLevel="0" collapsed="false">
      <c r="A206" s="114" t="s">
        <v>42</v>
      </c>
      <c r="B206" s="115" t="n">
        <v>850</v>
      </c>
      <c r="C206" s="30" t="n">
        <f aca="false">SUM(C199:C205)</f>
        <v>28.57</v>
      </c>
      <c r="D206" s="30" t="n">
        <f aca="false">SUM(D199:D205)</f>
        <v>43.42</v>
      </c>
      <c r="E206" s="30" t="n">
        <f aca="false">SUM(E199:E205)</f>
        <v>138.1</v>
      </c>
      <c r="F206" s="30" t="n">
        <f aca="false">SUM(F199:F205)</f>
        <v>875.78</v>
      </c>
      <c r="G206" s="30" t="n">
        <f aca="false">SUM(G199:G205)</f>
        <v>0.736</v>
      </c>
      <c r="H206" s="30" t="n">
        <f aca="false">SUM(H199:H205)</f>
        <v>0.398</v>
      </c>
      <c r="I206" s="30" t="n">
        <f aca="false">SUM(I199:I205)</f>
        <v>16.97</v>
      </c>
      <c r="J206" s="34" t="n">
        <f aca="false">SUM(J199:J205)</f>
        <v>120.73</v>
      </c>
      <c r="K206" s="57"/>
    </row>
    <row r="207" s="103" customFormat="true" ht="15.75" hidden="false" customHeight="false" outlineLevel="0" collapsed="false">
      <c r="A207" s="28" t="s">
        <v>78</v>
      </c>
      <c r="B207" s="115" t="n">
        <f aca="false">B206+B197</f>
        <v>1430</v>
      </c>
      <c r="C207" s="30" t="n">
        <f aca="false">C206+C197</f>
        <v>44.97</v>
      </c>
      <c r="D207" s="30" t="n">
        <f aca="false">D206+D197</f>
        <v>60.71</v>
      </c>
      <c r="E207" s="30" t="n">
        <f aca="false">E206+E197</f>
        <v>211.56</v>
      </c>
      <c r="F207" s="30" t="n">
        <f aca="false">F206+F197</f>
        <v>1391.23</v>
      </c>
      <c r="G207" s="30" t="n">
        <f aca="false">G206+G197</f>
        <v>1.016</v>
      </c>
      <c r="H207" s="30" t="n">
        <f aca="false">H206+H197</f>
        <v>0.604</v>
      </c>
      <c r="I207" s="30" t="n">
        <f aca="false">I206+I197</f>
        <v>17.75</v>
      </c>
      <c r="J207" s="34" t="n">
        <f aca="false">J206+J197</f>
        <v>176.89</v>
      </c>
      <c r="K207" s="57"/>
    </row>
    <row r="208" s="103" customFormat="true" ht="15" hidden="false" customHeight="true" outlineLevel="0" collapsed="false">
      <c r="A208" s="123" t="s">
        <v>124</v>
      </c>
      <c r="B208" s="123"/>
      <c r="C208" s="123"/>
      <c r="D208" s="123"/>
      <c r="E208" s="123"/>
      <c r="F208" s="123"/>
      <c r="G208" s="124"/>
      <c r="H208" s="124"/>
      <c r="I208" s="124"/>
      <c r="J208" s="125"/>
      <c r="K208" s="122"/>
    </row>
    <row r="209" s="132" customFormat="true" ht="21.75" hidden="false" customHeight="true" outlineLevel="0" collapsed="false">
      <c r="A209" s="126" t="s">
        <v>18</v>
      </c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="103" customFormat="true" ht="15.75" hidden="false" customHeight="false" outlineLevel="0" collapsed="false">
      <c r="A210" s="74" t="s">
        <v>23</v>
      </c>
      <c r="B210" s="78" t="s">
        <v>24</v>
      </c>
      <c r="C210" s="43" t="n">
        <v>0.67</v>
      </c>
      <c r="D210" s="43" t="n">
        <v>0.06</v>
      </c>
      <c r="E210" s="43" t="n">
        <v>2.1</v>
      </c>
      <c r="F210" s="43" t="n">
        <v>12</v>
      </c>
      <c r="G210" s="44" t="n">
        <v>0.01</v>
      </c>
      <c r="H210" s="44" t="n">
        <v>0.1</v>
      </c>
      <c r="I210" s="44" t="n">
        <v>0.1</v>
      </c>
      <c r="J210" s="45" t="n">
        <v>6</v>
      </c>
      <c r="K210" s="90"/>
    </row>
    <row r="211" s="58" customFormat="true" ht="37.5" hidden="false" customHeight="true" outlineLevel="0" collapsed="false">
      <c r="A211" s="55" t="s">
        <v>125</v>
      </c>
      <c r="B211" s="81" t="n">
        <v>100</v>
      </c>
      <c r="C211" s="52" t="n">
        <v>14.1</v>
      </c>
      <c r="D211" s="52" t="n">
        <v>5.67</v>
      </c>
      <c r="E211" s="52" t="n">
        <v>4.33</v>
      </c>
      <c r="F211" s="52" t="n">
        <v>126.4</v>
      </c>
      <c r="G211" s="52" t="n">
        <v>0.03</v>
      </c>
      <c r="H211" s="52" t="n">
        <v>0.04</v>
      </c>
      <c r="I211" s="52" t="n">
        <v>1.1</v>
      </c>
      <c r="J211" s="53" t="n">
        <v>20.7</v>
      </c>
      <c r="K211" s="99" t="s">
        <v>126</v>
      </c>
    </row>
    <row r="212" s="103" customFormat="true" ht="15.75" hidden="false" customHeight="false" outlineLevel="0" collapsed="false">
      <c r="A212" s="74" t="s">
        <v>60</v>
      </c>
      <c r="B212" s="78" t="n">
        <v>180</v>
      </c>
      <c r="C212" s="44" t="n">
        <v>7.92</v>
      </c>
      <c r="D212" s="44" t="n">
        <v>6.87</v>
      </c>
      <c r="E212" s="44" t="n">
        <v>45.45</v>
      </c>
      <c r="F212" s="44" t="n">
        <v>275.4</v>
      </c>
      <c r="G212" s="44" t="n">
        <v>0</v>
      </c>
      <c r="H212" s="44" t="n">
        <v>0.17</v>
      </c>
      <c r="I212" s="44" t="n">
        <v>0.02</v>
      </c>
      <c r="J212" s="45" t="n">
        <v>16.64</v>
      </c>
      <c r="K212" s="90" t="s">
        <v>38</v>
      </c>
    </row>
    <row r="213" s="103" customFormat="true" ht="15.75" hidden="false" customHeight="false" outlineLevel="0" collapsed="false">
      <c r="A213" s="85" t="s">
        <v>26</v>
      </c>
      <c r="B213" s="86" t="n">
        <v>200</v>
      </c>
      <c r="C213" s="87" t="n">
        <v>0.07</v>
      </c>
      <c r="D213" s="87" t="n">
        <v>0.02</v>
      </c>
      <c r="E213" s="87" t="n">
        <v>15</v>
      </c>
      <c r="F213" s="87" t="n">
        <v>60</v>
      </c>
      <c r="G213" s="87" t="n">
        <v>0</v>
      </c>
      <c r="H213" s="87" t="n">
        <v>0</v>
      </c>
      <c r="I213" s="87" t="n">
        <v>0.03</v>
      </c>
      <c r="J213" s="88" t="n">
        <v>11.1</v>
      </c>
      <c r="K213" s="89" t="s">
        <v>27</v>
      </c>
    </row>
    <row r="214" s="103" customFormat="true" ht="15.75" hidden="false" customHeight="false" outlineLevel="0" collapsed="false">
      <c r="A214" s="59" t="s">
        <v>28</v>
      </c>
      <c r="B214" s="56" t="s">
        <v>29</v>
      </c>
      <c r="C214" s="61" t="n">
        <v>3</v>
      </c>
      <c r="D214" s="61" t="n">
        <v>1.16</v>
      </c>
      <c r="E214" s="61" t="n">
        <v>20.56</v>
      </c>
      <c r="F214" s="61" t="n">
        <v>104.8</v>
      </c>
      <c r="G214" s="62" t="n">
        <v>0.04</v>
      </c>
      <c r="H214" s="62" t="n">
        <v>0.01</v>
      </c>
      <c r="I214" s="62" t="n">
        <v>0</v>
      </c>
      <c r="J214" s="63" t="n">
        <v>7.6</v>
      </c>
      <c r="K214" s="57" t="s">
        <v>30</v>
      </c>
    </row>
    <row r="215" s="103" customFormat="true" ht="15.75" hidden="false" customHeight="false" outlineLevel="0" collapsed="false">
      <c r="A215" s="114" t="s">
        <v>31</v>
      </c>
      <c r="B215" s="115" t="n">
        <v>580</v>
      </c>
      <c r="C215" s="30" t="n">
        <f aca="false">SUM(C210:C214)</f>
        <v>25.76</v>
      </c>
      <c r="D215" s="30" t="n">
        <f aca="false">SUM(D210:D214)</f>
        <v>13.78</v>
      </c>
      <c r="E215" s="30" t="n">
        <f aca="false">SUM(E210:E214)</f>
        <v>87.44</v>
      </c>
      <c r="F215" s="30" t="n">
        <f aca="false">SUM(F210:F214)</f>
        <v>578.6</v>
      </c>
      <c r="G215" s="30" t="n">
        <f aca="false">SUM(G210:G214)</f>
        <v>0.08</v>
      </c>
      <c r="H215" s="30" t="n">
        <f aca="false">SUM(H210:H214)</f>
        <v>0.32</v>
      </c>
      <c r="I215" s="30" t="n">
        <f aca="false">SUM(I210:I214)</f>
        <v>1.25</v>
      </c>
      <c r="J215" s="34" t="n">
        <f aca="false">SUM(J210:J214)</f>
        <v>62.04</v>
      </c>
      <c r="K215" s="57"/>
    </row>
    <row r="216" s="132" customFormat="true" ht="21.75" hidden="false" customHeight="true" outlineLevel="0" collapsed="false">
      <c r="A216" s="126" t="s">
        <v>32</v>
      </c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="103" customFormat="true" ht="20.25" hidden="false" customHeight="true" outlineLevel="0" collapsed="false">
      <c r="A217" s="74" t="s">
        <v>127</v>
      </c>
      <c r="B217" s="78" t="s">
        <v>24</v>
      </c>
      <c r="C217" s="43" t="n">
        <v>1.02</v>
      </c>
      <c r="D217" s="43" t="n">
        <v>3</v>
      </c>
      <c r="E217" s="43" t="n">
        <v>5.07</v>
      </c>
      <c r="F217" s="43" t="n">
        <v>51.42</v>
      </c>
      <c r="G217" s="44" t="n">
        <v>0.01</v>
      </c>
      <c r="H217" s="44" t="n">
        <v>0.01</v>
      </c>
      <c r="I217" s="44" t="n">
        <v>11.88</v>
      </c>
      <c r="J217" s="45" t="n">
        <v>31.3</v>
      </c>
      <c r="K217" s="90"/>
    </row>
    <row r="218" s="103" customFormat="true" ht="36" hidden="false" customHeight="true" outlineLevel="0" collapsed="false">
      <c r="A218" s="55" t="s">
        <v>61</v>
      </c>
      <c r="B218" s="56" t="n">
        <v>250</v>
      </c>
      <c r="C218" s="71" t="n">
        <v>5.48</v>
      </c>
      <c r="D218" s="71" t="n">
        <v>6.77</v>
      </c>
      <c r="E218" s="71" t="n">
        <v>16.53</v>
      </c>
      <c r="F218" s="71" t="n">
        <v>148.25</v>
      </c>
      <c r="G218" s="71" t="n">
        <v>0.18</v>
      </c>
      <c r="H218" s="71" t="n">
        <v>0.06</v>
      </c>
      <c r="I218" s="71" t="n">
        <v>4.66</v>
      </c>
      <c r="J218" s="72" t="n">
        <v>34.14</v>
      </c>
      <c r="K218" s="57" t="s">
        <v>62</v>
      </c>
    </row>
    <row r="219" s="103" customFormat="true" ht="31.5" hidden="false" customHeight="false" outlineLevel="0" collapsed="false">
      <c r="A219" s="93" t="s">
        <v>51</v>
      </c>
      <c r="B219" s="94" t="n">
        <v>100</v>
      </c>
      <c r="C219" s="82" t="n">
        <v>9.75</v>
      </c>
      <c r="D219" s="82" t="n">
        <v>4.95</v>
      </c>
      <c r="E219" s="82" t="n">
        <v>3.8</v>
      </c>
      <c r="F219" s="82" t="n">
        <v>105</v>
      </c>
      <c r="G219" s="82" t="n">
        <v>0.05</v>
      </c>
      <c r="H219" s="82" t="n">
        <v>0.05</v>
      </c>
      <c r="I219" s="82" t="n">
        <v>3.36</v>
      </c>
      <c r="J219" s="83" t="n">
        <v>35.16</v>
      </c>
      <c r="K219" s="95" t="s">
        <v>52</v>
      </c>
    </row>
    <row r="220" s="103" customFormat="true" ht="15.75" hidden="false" customHeight="false" outlineLevel="0" collapsed="false">
      <c r="A220" s="93" t="s">
        <v>53</v>
      </c>
      <c r="B220" s="96" t="n">
        <v>180</v>
      </c>
      <c r="C220" s="71" t="n">
        <v>4.6</v>
      </c>
      <c r="D220" s="71" t="n">
        <v>8.37</v>
      </c>
      <c r="E220" s="71" t="n">
        <v>24.57</v>
      </c>
      <c r="F220" s="71" t="n">
        <v>188.46</v>
      </c>
      <c r="G220" s="71" t="n">
        <v>0.14</v>
      </c>
      <c r="H220" s="71" t="n">
        <v>0.11</v>
      </c>
      <c r="I220" s="71" t="n">
        <v>18.16</v>
      </c>
      <c r="J220" s="72" t="n">
        <v>37.7</v>
      </c>
      <c r="K220" s="97" t="s">
        <v>54</v>
      </c>
    </row>
    <row r="221" s="103" customFormat="true" ht="31.5" hidden="false" customHeight="false" outlineLevel="0" collapsed="false">
      <c r="A221" s="41" t="s">
        <v>39</v>
      </c>
      <c r="B221" s="78" t="n">
        <v>200</v>
      </c>
      <c r="C221" s="44" t="n">
        <f aca="false">0.8*0.2</f>
        <v>0.16</v>
      </c>
      <c r="D221" s="44" t="n">
        <f aca="false">0.8*0.2</f>
        <v>0.16</v>
      </c>
      <c r="E221" s="44" t="n">
        <v>27.88</v>
      </c>
      <c r="F221" s="44" t="n">
        <f aca="false">573*0.2</f>
        <v>114.6</v>
      </c>
      <c r="G221" s="44" t="n">
        <f aca="false">0.06*0.2</f>
        <v>0.012</v>
      </c>
      <c r="H221" s="44" t="n">
        <f aca="false">0.04*0.2</f>
        <v>0.008</v>
      </c>
      <c r="I221" s="44" t="n">
        <f aca="false">4.5*0.2</f>
        <v>0.9</v>
      </c>
      <c r="J221" s="45" t="n">
        <v>14.18</v>
      </c>
      <c r="K221" s="57" t="s">
        <v>77</v>
      </c>
    </row>
    <row r="222" s="103" customFormat="true" ht="31.5" hidden="false" customHeight="false" outlineLevel="0" collapsed="false">
      <c r="A222" s="74" t="s">
        <v>41</v>
      </c>
      <c r="B222" s="56" t="n">
        <v>20</v>
      </c>
      <c r="C222" s="43" t="n">
        <v>1.12</v>
      </c>
      <c r="D222" s="43" t="n">
        <v>0.22</v>
      </c>
      <c r="E222" s="43" t="n">
        <v>9.88</v>
      </c>
      <c r="F222" s="43" t="n">
        <v>45.98</v>
      </c>
      <c r="G222" s="44" t="n">
        <v>0.02</v>
      </c>
      <c r="H222" s="44"/>
      <c r="I222" s="44" t="n">
        <v>0</v>
      </c>
      <c r="J222" s="45" t="n">
        <v>4.6</v>
      </c>
      <c r="K222" s="57"/>
    </row>
    <row r="223" s="103" customFormat="true" ht="15.75" hidden="false" customHeight="false" outlineLevel="0" collapsed="false">
      <c r="A223" s="59" t="s">
        <v>28</v>
      </c>
      <c r="B223" s="56" t="s">
        <v>29</v>
      </c>
      <c r="C223" s="61" t="n">
        <v>3.75</v>
      </c>
      <c r="D223" s="61" t="n">
        <v>1.45</v>
      </c>
      <c r="E223" s="61" t="n">
        <v>25.7</v>
      </c>
      <c r="F223" s="61" t="n">
        <v>131</v>
      </c>
      <c r="G223" s="62" t="n">
        <v>0.05</v>
      </c>
      <c r="H223" s="62" t="n">
        <v>0.01</v>
      </c>
      <c r="I223" s="62" t="n">
        <v>0</v>
      </c>
      <c r="J223" s="63" t="n">
        <v>9.5</v>
      </c>
      <c r="K223" s="57" t="s">
        <v>30</v>
      </c>
    </row>
    <row r="224" s="103" customFormat="true" ht="15.75" hidden="false" customHeight="false" outlineLevel="0" collapsed="false">
      <c r="A224" s="114" t="s">
        <v>42</v>
      </c>
      <c r="B224" s="115" t="n">
        <v>850</v>
      </c>
      <c r="C224" s="30" t="n">
        <f aca="false">SUM(C217:C223)</f>
        <v>25.88</v>
      </c>
      <c r="D224" s="30" t="n">
        <f aca="false">SUM(D217:D223)</f>
        <v>24.92</v>
      </c>
      <c r="E224" s="30" t="n">
        <f aca="false">SUM(E217:E223)</f>
        <v>113.43</v>
      </c>
      <c r="F224" s="30" t="n">
        <f aca="false">SUM(F217:F223)</f>
        <v>784.71</v>
      </c>
      <c r="G224" s="30" t="n">
        <f aca="false">SUM(G217:G223)</f>
        <v>0.462</v>
      </c>
      <c r="H224" s="30" t="n">
        <f aca="false">SUM(H217:H223)</f>
        <v>0.248</v>
      </c>
      <c r="I224" s="30" t="n">
        <f aca="false">SUM(I217:I223)</f>
        <v>38.96</v>
      </c>
      <c r="J224" s="34" t="n">
        <f aca="false">SUM(J217:J223)</f>
        <v>166.58</v>
      </c>
      <c r="K224" s="57"/>
    </row>
    <row r="225" s="103" customFormat="true" ht="15.75" hidden="false" customHeight="false" outlineLevel="0" collapsed="false">
      <c r="A225" s="28" t="s">
        <v>87</v>
      </c>
      <c r="B225" s="115" t="n">
        <f aca="false">B224+B215</f>
        <v>1430</v>
      </c>
      <c r="C225" s="30" t="n">
        <f aca="false">C224+C215</f>
        <v>51.64</v>
      </c>
      <c r="D225" s="30" t="n">
        <f aca="false">D224+D215</f>
        <v>38.7</v>
      </c>
      <c r="E225" s="30" t="n">
        <f aca="false">E224+E215</f>
        <v>200.87</v>
      </c>
      <c r="F225" s="30" t="n">
        <f aca="false">F224+F215</f>
        <v>1363.31</v>
      </c>
      <c r="G225" s="30" t="n">
        <f aca="false">G224+G215</f>
        <v>0.542</v>
      </c>
      <c r="H225" s="30" t="n">
        <f aca="false">H224+H215</f>
        <v>0.568</v>
      </c>
      <c r="I225" s="30" t="n">
        <f aca="false">I224+I215</f>
        <v>40.21</v>
      </c>
      <c r="J225" s="34" t="n">
        <f aca="false">J224+J215</f>
        <v>228.62</v>
      </c>
      <c r="K225" s="57"/>
    </row>
    <row r="226" s="103" customFormat="true" ht="15" hidden="true" customHeight="true" outlineLevel="0" collapsed="false">
      <c r="A226" s="123" t="s">
        <v>128</v>
      </c>
      <c r="B226" s="123"/>
      <c r="C226" s="123"/>
      <c r="D226" s="123"/>
      <c r="E226" s="123"/>
      <c r="F226" s="123"/>
      <c r="G226" s="124"/>
      <c r="H226" s="124"/>
      <c r="I226" s="124"/>
      <c r="J226" s="125"/>
      <c r="K226" s="122"/>
    </row>
    <row r="227" s="132" customFormat="true" ht="21.75" hidden="true" customHeight="true" outlineLevel="0" collapsed="false">
      <c r="A227" s="126" t="s">
        <v>18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 s="103" customFormat="true" ht="15" hidden="true" customHeight="false" outlineLevel="0" collapsed="false">
      <c r="A228" s="74" t="s">
        <v>23</v>
      </c>
      <c r="B228" s="78"/>
      <c r="C228" s="43"/>
      <c r="D228" s="43"/>
      <c r="E228" s="43"/>
      <c r="F228" s="43"/>
      <c r="G228" s="44"/>
      <c r="H228" s="44"/>
      <c r="I228" s="44"/>
      <c r="J228" s="45"/>
      <c r="K228" s="90"/>
    </row>
    <row r="229" s="103" customFormat="true" ht="15" hidden="true" customHeight="false" outlineLevel="0" collapsed="false">
      <c r="A229" s="55" t="s">
        <v>80</v>
      </c>
      <c r="B229" s="56"/>
      <c r="C229" s="71"/>
      <c r="D229" s="71"/>
      <c r="E229" s="71"/>
      <c r="F229" s="71"/>
      <c r="G229" s="71"/>
      <c r="H229" s="71"/>
      <c r="I229" s="71"/>
      <c r="J229" s="72"/>
      <c r="K229" s="57" t="s">
        <v>81</v>
      </c>
    </row>
    <row r="230" s="103" customFormat="true" ht="31.5" hidden="true" customHeight="false" outlineLevel="0" collapsed="false">
      <c r="A230" s="55" t="s">
        <v>129</v>
      </c>
      <c r="B230" s="56"/>
      <c r="C230" s="111"/>
      <c r="D230" s="111"/>
      <c r="E230" s="111"/>
      <c r="F230" s="111"/>
      <c r="G230" s="111"/>
      <c r="H230" s="111"/>
      <c r="I230" s="111"/>
      <c r="J230" s="112"/>
      <c r="K230" s="57" t="s">
        <v>130</v>
      </c>
    </row>
    <row r="231" s="103" customFormat="true" ht="15" hidden="true" customHeight="false" outlineLevel="0" collapsed="false">
      <c r="A231" s="85" t="s">
        <v>26</v>
      </c>
      <c r="B231" s="86"/>
      <c r="C231" s="87"/>
      <c r="D231" s="87"/>
      <c r="E231" s="87"/>
      <c r="F231" s="87"/>
      <c r="G231" s="87"/>
      <c r="H231" s="87"/>
      <c r="I231" s="87"/>
      <c r="J231" s="88"/>
      <c r="K231" s="89" t="s">
        <v>27</v>
      </c>
    </row>
    <row r="232" s="103" customFormat="true" ht="15" hidden="true" customHeight="false" outlineLevel="0" collapsed="false">
      <c r="A232" s="59" t="s">
        <v>28</v>
      </c>
      <c r="B232" s="56"/>
      <c r="C232" s="61"/>
      <c r="D232" s="61"/>
      <c r="E232" s="61"/>
      <c r="F232" s="61"/>
      <c r="G232" s="62"/>
      <c r="H232" s="62"/>
      <c r="I232" s="62"/>
      <c r="J232" s="63"/>
      <c r="K232" s="57" t="s">
        <v>47</v>
      </c>
    </row>
    <row r="233" s="103" customFormat="true" ht="15" hidden="true" customHeight="false" outlineLevel="0" collapsed="false">
      <c r="A233" s="114" t="s">
        <v>31</v>
      </c>
      <c r="B233" s="115"/>
      <c r="C233" s="30"/>
      <c r="D233" s="30"/>
      <c r="E233" s="30"/>
      <c r="F233" s="30"/>
      <c r="G233" s="30"/>
      <c r="H233" s="30"/>
      <c r="I233" s="30"/>
      <c r="J233" s="34"/>
      <c r="K233" s="120"/>
    </row>
    <row r="234" s="132" customFormat="true" ht="21.75" hidden="true" customHeight="true" outlineLevel="0" collapsed="false">
      <c r="A234" s="126" t="s">
        <v>32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 s="103" customFormat="true" ht="15" hidden="true" customHeight="false" outlineLevel="0" collapsed="false">
      <c r="A235" s="74" t="s">
        <v>23</v>
      </c>
      <c r="B235" s="78"/>
      <c r="C235" s="43"/>
      <c r="D235" s="43"/>
      <c r="E235" s="43"/>
      <c r="F235" s="43"/>
      <c r="G235" s="44"/>
      <c r="H235" s="44"/>
      <c r="I235" s="44"/>
      <c r="J235" s="45"/>
      <c r="K235" s="57"/>
    </row>
    <row r="236" s="103" customFormat="true" ht="15" hidden="true" customHeight="false" outlineLevel="0" collapsed="false">
      <c r="A236" s="80" t="s">
        <v>83</v>
      </c>
      <c r="B236" s="81"/>
      <c r="C236" s="82"/>
      <c r="D236" s="82"/>
      <c r="E236" s="82"/>
      <c r="F236" s="82"/>
      <c r="G236" s="82"/>
      <c r="H236" s="82"/>
      <c r="I236" s="82"/>
      <c r="J236" s="83"/>
      <c r="K236" s="84" t="s">
        <v>84</v>
      </c>
    </row>
    <row r="237" s="103" customFormat="true" ht="31.5" hidden="true" customHeight="false" outlineLevel="0" collapsed="false">
      <c r="A237" s="55" t="s">
        <v>73</v>
      </c>
      <c r="B237" s="56"/>
      <c r="C237" s="44"/>
      <c r="D237" s="44"/>
      <c r="E237" s="44"/>
      <c r="F237" s="44"/>
      <c r="G237" s="44"/>
      <c r="H237" s="44"/>
      <c r="I237" s="44"/>
      <c r="J237" s="45"/>
      <c r="K237" s="57" t="s">
        <v>47</v>
      </c>
    </row>
    <row r="238" s="103" customFormat="true" ht="15.75" hidden="true" customHeight="false" outlineLevel="0" collapsed="false">
      <c r="A238" s="80" t="s">
        <v>82</v>
      </c>
      <c r="B238" s="81"/>
      <c r="C238" s="118"/>
      <c r="D238" s="118"/>
      <c r="E238" s="118"/>
      <c r="F238" s="118"/>
      <c r="G238" s="118"/>
      <c r="H238" s="118"/>
      <c r="I238" s="118"/>
      <c r="J238" s="119"/>
      <c r="K238" s="84" t="s">
        <v>38</v>
      </c>
    </row>
    <row r="239" s="103" customFormat="true" ht="47.25" hidden="true" customHeight="false" outlineLevel="0" collapsed="false">
      <c r="A239" s="74" t="s">
        <v>131</v>
      </c>
      <c r="B239" s="78"/>
      <c r="C239" s="44"/>
      <c r="D239" s="44"/>
      <c r="E239" s="44"/>
      <c r="F239" s="44"/>
      <c r="G239" s="44"/>
      <c r="H239" s="98"/>
      <c r="I239" s="44"/>
      <c r="J239" s="45"/>
      <c r="K239" s="99" t="s">
        <v>55</v>
      </c>
    </row>
    <row r="240" s="103" customFormat="true" ht="31.5" hidden="true" customHeight="false" outlineLevel="0" collapsed="false">
      <c r="A240" s="74" t="s">
        <v>41</v>
      </c>
      <c r="B240" s="56"/>
      <c r="C240" s="43"/>
      <c r="D240" s="43"/>
      <c r="E240" s="43"/>
      <c r="F240" s="43"/>
      <c r="G240" s="44"/>
      <c r="H240" s="44"/>
      <c r="I240" s="44"/>
      <c r="J240" s="45"/>
      <c r="K240" s="57"/>
    </row>
    <row r="241" s="103" customFormat="true" ht="15.75" hidden="true" customHeight="false" outlineLevel="0" collapsed="false">
      <c r="A241" s="59" t="s">
        <v>28</v>
      </c>
      <c r="B241" s="56"/>
      <c r="C241" s="61"/>
      <c r="D241" s="61"/>
      <c r="E241" s="61"/>
      <c r="F241" s="61"/>
      <c r="G241" s="62"/>
      <c r="H241" s="62"/>
      <c r="I241" s="62"/>
      <c r="J241" s="63"/>
      <c r="K241" s="57" t="s">
        <v>47</v>
      </c>
    </row>
    <row r="242" s="103" customFormat="true" ht="15.75" hidden="true" customHeight="false" outlineLevel="0" collapsed="false">
      <c r="A242" s="114" t="s">
        <v>42</v>
      </c>
      <c r="B242" s="115"/>
      <c r="C242" s="30"/>
      <c r="D242" s="30"/>
      <c r="E242" s="30"/>
      <c r="F242" s="30"/>
      <c r="G242" s="30"/>
      <c r="H242" s="30"/>
      <c r="I242" s="30"/>
      <c r="J242" s="34"/>
      <c r="K242" s="120"/>
    </row>
    <row r="243" s="103" customFormat="true" ht="15.75" hidden="true" customHeight="false" outlineLevel="0" collapsed="false">
      <c r="A243" s="28" t="s">
        <v>95</v>
      </c>
      <c r="B243" s="115"/>
      <c r="C243" s="30"/>
      <c r="D243" s="30"/>
      <c r="E243" s="30"/>
      <c r="F243" s="30"/>
      <c r="G243" s="30"/>
      <c r="H243" s="30"/>
      <c r="I243" s="30"/>
      <c r="J243" s="34"/>
      <c r="K243" s="117"/>
    </row>
    <row r="244" s="103" customFormat="true" ht="33" hidden="false" customHeight="true" outlineLevel="0" collapsed="false">
      <c r="A244" s="28" t="s">
        <v>96</v>
      </c>
      <c r="B244" s="115" t="n">
        <f aca="false">SUM(B145,B163,B180,B197,B215,B233)/6</f>
        <v>483.333333333333</v>
      </c>
      <c r="C244" s="30" t="n">
        <f aca="false">SUM(C145,C163,C180,C197,C215,C233)/6</f>
        <v>18.9133333333333</v>
      </c>
      <c r="D244" s="30" t="n">
        <f aca="false">SUM(D145,D163,D180,D197,D215,D233)/6</f>
        <v>16.815</v>
      </c>
      <c r="E244" s="30" t="n">
        <f aca="false">SUM(E145,E163,E180,E197,E215,E233)/6</f>
        <v>70.4533333333333</v>
      </c>
      <c r="F244" s="30" t="n">
        <f aca="false">SUM(F145,F163,F180,F197,F215,F233)/6</f>
        <v>515.215</v>
      </c>
      <c r="G244" s="30" t="n">
        <f aca="false">SUM(G145,G163,G180,G197,G215,G233)/6</f>
        <v>0.17</v>
      </c>
      <c r="H244" s="30" t="n">
        <f aca="false">SUM(H145,H163,H180,H197,H215,H233)/6</f>
        <v>0.217666666666667</v>
      </c>
      <c r="I244" s="30" t="n">
        <f aca="false">SUM(I145,I163,I180,I197,I215,I233)/6</f>
        <v>3.09216666666667</v>
      </c>
      <c r="J244" s="30" t="n">
        <f aca="false">SUM(J145,J163,J180,J197,J215,J233)/6</f>
        <v>91.6816666666667</v>
      </c>
      <c r="K244" s="122"/>
    </row>
    <row r="245" s="132" customFormat="true" ht="29.1" hidden="false" customHeight="true" outlineLevel="0" collapsed="false">
      <c r="A245" s="28" t="s">
        <v>97</v>
      </c>
      <c r="B245" s="115" t="n">
        <f aca="false">SUM(B154,B171,B224,B206,B188,B242)/6</f>
        <v>660.833333333333</v>
      </c>
      <c r="C245" s="30" t="n">
        <f aca="false">SUM(C154,C171,C224,C206,C188,C242)/6</f>
        <v>21.6733333333333</v>
      </c>
      <c r="D245" s="30" t="n">
        <f aca="false">SUM(D154,D171,D224,D206,D188,D242)/6</f>
        <v>23.2016666666667</v>
      </c>
      <c r="E245" s="30" t="n">
        <f aca="false">SUM(E154,E171,E224,E206,E188,E242)/6</f>
        <v>94.9383333333333</v>
      </c>
      <c r="F245" s="30" t="n">
        <f aca="false">SUM(F154,F171,F224,F206,F188,F242)/6</f>
        <v>672.843333333333</v>
      </c>
      <c r="G245" s="30" t="n">
        <f aca="false">SUM(G154,G171,G224,G206,G188,G242)/6</f>
        <v>0.357833333333333</v>
      </c>
      <c r="H245" s="30" t="n">
        <f aca="false">SUM(H154,H171,H224,H206,H188,H242)/6</f>
        <v>0.223333333333333</v>
      </c>
      <c r="I245" s="30" t="n">
        <f aca="false">SUM(I154,I171,I224,I206,I188,I242)/6</f>
        <v>14.905</v>
      </c>
      <c r="J245" s="30" t="n">
        <f aca="false">SUM(J154,J171,J224,J206,J188,J242)/6</f>
        <v>110.741666666667</v>
      </c>
      <c r="K245" s="122"/>
    </row>
    <row r="246" s="103" customFormat="true" ht="15.75" hidden="false" customHeight="false" outlineLevel="0" collapsed="false">
      <c r="A246" s="101"/>
      <c r="B246" s="100"/>
      <c r="C246" s="30"/>
      <c r="D246" s="30"/>
      <c r="E246" s="30"/>
      <c r="F246" s="30"/>
      <c r="G246" s="30"/>
      <c r="H246" s="30"/>
      <c r="I246" s="30"/>
      <c r="J246" s="34"/>
      <c r="K246" s="137"/>
    </row>
    <row r="247" s="103" customFormat="true" ht="15.75" hidden="false" customHeight="false" outlineLevel="0" collapsed="false">
      <c r="A247" s="138"/>
      <c r="B247" s="139"/>
      <c r="C247" s="140"/>
      <c r="D247" s="140"/>
      <c r="E247" s="140"/>
      <c r="F247" s="140"/>
      <c r="G247" s="140"/>
      <c r="H247" s="140"/>
      <c r="I247" s="140"/>
      <c r="J247" s="141"/>
      <c r="K247" s="137"/>
    </row>
    <row r="248" s="103" customFormat="true" ht="15.75" hidden="false" customHeight="false" outlineLevel="0" collapsed="false">
      <c r="A248" s="142" t="s">
        <v>132</v>
      </c>
      <c r="B248" s="143"/>
      <c r="C248" s="144" t="n">
        <f aca="false">C32+C50+C69+C88+C106+C124+C145+C163+C180+C197+C215+C233</f>
        <v>226.99</v>
      </c>
      <c r="D248" s="144" t="n">
        <f aca="false">D32+D50+D69+D88+D106+D124+D145+D163+D180+D197+D215+D233</f>
        <v>203.3</v>
      </c>
      <c r="E248" s="144" t="n">
        <f aca="false">E32+E50+E69+E88+E106+E124+E145+E163+E180+E197+E215+E233</f>
        <v>846.51</v>
      </c>
      <c r="F248" s="144" t="n">
        <f aca="false">F32+F50+F69+F88+F106+F124+F145+F163+F180+F197+F215+F233</f>
        <v>6152.49</v>
      </c>
      <c r="G248" s="144" t="n">
        <f aca="false">G32+G50+G69+G88+G106+G124+G145+G163+G180+G197+G215+G233</f>
        <v>2.304</v>
      </c>
      <c r="H248" s="144" t="n">
        <f aca="false">H32+H50+H69+H88+H106+H124+H145+H163+H180+H197+H215+H233</f>
        <v>2.889</v>
      </c>
      <c r="I248" s="144" t="n">
        <f aca="false">I32+I50+I69+I88+I106+I124+I145+I163+I180+I197+I215+I233</f>
        <v>51.651</v>
      </c>
      <c r="J248" s="144" t="n">
        <f aca="false">J32+J50+J69+J88+J106+J124+J145+J163+J180+J197+J215+J233</f>
        <v>1279.26</v>
      </c>
      <c r="K248" s="145"/>
    </row>
    <row r="249" s="103" customFormat="true" ht="33.75" hidden="false" customHeight="true" outlineLevel="0" collapsed="false">
      <c r="A249" s="146" t="s">
        <v>133</v>
      </c>
      <c r="B249" s="143"/>
      <c r="C249" s="144" t="n">
        <f aca="false">C248/12</f>
        <v>18.9158333333333</v>
      </c>
      <c r="D249" s="144" t="n">
        <f aca="false">D248/12</f>
        <v>16.9416666666667</v>
      </c>
      <c r="E249" s="144" t="n">
        <f aca="false">E248/12</f>
        <v>70.5425</v>
      </c>
      <c r="F249" s="144" t="n">
        <f aca="false">F248/12</f>
        <v>512.7075</v>
      </c>
      <c r="G249" s="144" t="n">
        <f aca="false">G248/12</f>
        <v>0.192</v>
      </c>
      <c r="H249" s="144" t="n">
        <f aca="false">H248/12</f>
        <v>0.24075</v>
      </c>
      <c r="I249" s="144" t="n">
        <f aca="false">I248/12</f>
        <v>4.30425</v>
      </c>
      <c r="J249" s="144" t="n">
        <f aca="false">J248/12</f>
        <v>106.605</v>
      </c>
      <c r="K249" s="145"/>
    </row>
    <row r="250" s="103" customFormat="true" ht="30.75" hidden="false" customHeight="true" outlineLevel="0" collapsed="false">
      <c r="A250" s="147" t="s">
        <v>134</v>
      </c>
      <c r="B250" s="148"/>
      <c r="C250" s="149" t="n">
        <f aca="false">C249/C257</f>
        <v>0.245660173160173</v>
      </c>
      <c r="D250" s="149" t="n">
        <f aca="false">D249/D257</f>
        <v>0.214451476793249</v>
      </c>
      <c r="E250" s="149" t="n">
        <f aca="false">E249/E257</f>
        <v>0.210574626865672</v>
      </c>
      <c r="F250" s="149" t="n">
        <f aca="false">F249/F257</f>
        <v>0.218173404255319</v>
      </c>
      <c r="G250" s="149" t="n">
        <f aca="false">G249/G257</f>
        <v>0.16</v>
      </c>
      <c r="H250" s="149" t="n">
        <f aca="false">H249/H257</f>
        <v>0.171964285714286</v>
      </c>
      <c r="I250" s="149" t="n">
        <f aca="false">I249/I257</f>
        <v>0.0717375</v>
      </c>
      <c r="J250" s="150" t="n">
        <f aca="false">J249/J257</f>
        <v>0.0969136363636364</v>
      </c>
      <c r="K250" s="138"/>
    </row>
    <row r="251" s="103" customFormat="true" ht="15.75" hidden="false" customHeight="false" outlineLevel="0" collapsed="false">
      <c r="A251" s="151" t="s">
        <v>135</v>
      </c>
      <c r="B251" s="152"/>
      <c r="C251" s="153" t="n">
        <f aca="false">C41+C60+C78+C97+C115+C133+C154+C171+C188+C206+C224+C242</f>
        <v>252.15</v>
      </c>
      <c r="D251" s="153" t="n">
        <f aca="false">D41+D60+D78+D97+D115+D133+D154+D171+D188+D206+D224+D242</f>
        <v>277</v>
      </c>
      <c r="E251" s="153" t="n">
        <f aca="false">E41+E60+E78+E97+E115+E133+E154+E171+E188+E206+E224+E242</f>
        <v>1149.46</v>
      </c>
      <c r="F251" s="153" t="n">
        <f aca="false">F41+F60+F78+F97+F115+F133+F154+F171+F188+F206+F224+F242</f>
        <v>8284.05</v>
      </c>
      <c r="G251" s="153" t="n">
        <f aca="false">G41+G60+G78+G97+G115+G133+G154+G171+G188+G206+G224+G242</f>
        <v>4.203</v>
      </c>
      <c r="H251" s="153" t="n">
        <f aca="false">H41+H60+H78+H97+H115+H133+H154+H171+H188+H206+H224+H242</f>
        <v>3.256</v>
      </c>
      <c r="I251" s="153" t="n">
        <f aca="false">I41+I60+I78+I97+I115+I133+I154+I171+I188+I206+I224+I242</f>
        <v>202.17</v>
      </c>
      <c r="J251" s="153" t="n">
        <f aca="false">J41+J60+J78+J97+J115+J133+J154+J171+J188+J206+J224+J242</f>
        <v>1264.67</v>
      </c>
      <c r="K251" s="145"/>
    </row>
    <row r="252" s="132" customFormat="true" ht="33" hidden="false" customHeight="true" outlineLevel="0" collapsed="false">
      <c r="A252" s="146" t="s">
        <v>136</v>
      </c>
      <c r="B252" s="143"/>
      <c r="C252" s="144" t="n">
        <f aca="false">C251/12</f>
        <v>21.0125</v>
      </c>
      <c r="D252" s="144" t="n">
        <f aca="false">D251/12</f>
        <v>23.0833333333333</v>
      </c>
      <c r="E252" s="144" t="n">
        <f aca="false">E251/12</f>
        <v>95.7883333333333</v>
      </c>
      <c r="F252" s="144" t="n">
        <f aca="false">F251/12</f>
        <v>690.3375</v>
      </c>
      <c r="G252" s="144" t="n">
        <f aca="false">G251/12</f>
        <v>0.35025</v>
      </c>
      <c r="H252" s="144" t="n">
        <f aca="false">H251/12</f>
        <v>0.271333333333333</v>
      </c>
      <c r="I252" s="144" t="n">
        <f aca="false">I251/12</f>
        <v>16.8475</v>
      </c>
      <c r="J252" s="144" t="n">
        <f aca="false">J251/12</f>
        <v>105.389166666667</v>
      </c>
      <c r="K252" s="145"/>
    </row>
    <row r="253" s="103" customFormat="true" ht="36" hidden="false" customHeight="true" outlineLevel="0" collapsed="false">
      <c r="A253" s="147" t="s">
        <v>134</v>
      </c>
      <c r="B253" s="154"/>
      <c r="C253" s="149" t="n">
        <f aca="false">C252/C257</f>
        <v>0.27288961038961</v>
      </c>
      <c r="D253" s="149" t="n">
        <f aca="false">D252/D257</f>
        <v>0.292194092827004</v>
      </c>
      <c r="E253" s="149" t="n">
        <f aca="false">E252/E257</f>
        <v>0.285935323383085</v>
      </c>
      <c r="F253" s="149" t="n">
        <f aca="false">F252/F257</f>
        <v>0.293760638297872</v>
      </c>
      <c r="G253" s="149" t="n">
        <f aca="false">G252/G257</f>
        <v>0.291875</v>
      </c>
      <c r="H253" s="149" t="n">
        <f aca="false">H252/H257</f>
        <v>0.193809523809524</v>
      </c>
      <c r="I253" s="149" t="n">
        <f aca="false">I252/I257</f>
        <v>0.280791666666667</v>
      </c>
      <c r="J253" s="150" t="n">
        <f aca="false">J252/J257</f>
        <v>0.0958083333333333</v>
      </c>
      <c r="K253" s="138"/>
    </row>
    <row r="254" s="103" customFormat="true" ht="15.75" hidden="false" customHeight="false" outlineLevel="0" collapsed="false">
      <c r="A254" s="152" t="s">
        <v>137</v>
      </c>
      <c r="B254" s="152"/>
      <c r="C254" s="155" t="n">
        <f aca="false">C251+C248</f>
        <v>479.14</v>
      </c>
      <c r="D254" s="155" t="n">
        <f aca="false">D251+D248</f>
        <v>480.3</v>
      </c>
      <c r="E254" s="155" t="n">
        <f aca="false">E251+E248</f>
        <v>1995.97</v>
      </c>
      <c r="F254" s="155" t="n">
        <f aca="false">F251+F248</f>
        <v>14436.54</v>
      </c>
      <c r="G254" s="155" t="n">
        <f aca="false">G251+G248</f>
        <v>6.507</v>
      </c>
      <c r="H254" s="155" t="n">
        <f aca="false">H251+H248</f>
        <v>6.145</v>
      </c>
      <c r="I254" s="155" t="n">
        <f aca="false">I251+I248</f>
        <v>253.821</v>
      </c>
      <c r="J254" s="156" t="n">
        <f aca="false">J251+J248</f>
        <v>2543.93</v>
      </c>
      <c r="K254" s="145"/>
    </row>
    <row r="255" s="103" customFormat="true" ht="15.75" hidden="false" customHeight="false" outlineLevel="0" collapsed="false">
      <c r="A255" s="143" t="s">
        <v>138</v>
      </c>
      <c r="B255" s="143"/>
      <c r="C255" s="157" t="n">
        <f aca="false">C254/12</f>
        <v>39.9283333333333</v>
      </c>
      <c r="D255" s="157" t="n">
        <f aca="false">D254/12</f>
        <v>40.025</v>
      </c>
      <c r="E255" s="157" t="n">
        <f aca="false">E254/12</f>
        <v>166.330833333333</v>
      </c>
      <c r="F255" s="157" t="n">
        <f aca="false">F254/12</f>
        <v>1203.045</v>
      </c>
      <c r="G255" s="157" t="n">
        <f aca="false">G254/12</f>
        <v>0.54225</v>
      </c>
      <c r="H255" s="157" t="n">
        <f aca="false">H254/12</f>
        <v>0.512083333333333</v>
      </c>
      <c r="I255" s="157" t="n">
        <f aca="false">I254/12</f>
        <v>21.15175</v>
      </c>
      <c r="J255" s="157" t="n">
        <f aca="false">J254/12</f>
        <v>211.994166666667</v>
      </c>
      <c r="K255" s="145"/>
    </row>
    <row r="256" s="103" customFormat="true" ht="46.5" hidden="false" customHeight="true" outlineLevel="0" collapsed="false">
      <c r="A256" s="158" t="s">
        <v>134</v>
      </c>
      <c r="B256" s="154"/>
      <c r="C256" s="159" t="n">
        <f aca="false">C255/C257</f>
        <v>0.518549783549784</v>
      </c>
      <c r="D256" s="159" t="n">
        <f aca="false">D255/D257</f>
        <v>0.506645569620253</v>
      </c>
      <c r="E256" s="159" t="n">
        <f aca="false">E255/E257</f>
        <v>0.496509950248756</v>
      </c>
      <c r="F256" s="159" t="n">
        <f aca="false">F255/F257</f>
        <v>0.511934042553192</v>
      </c>
      <c r="G256" s="159" t="n">
        <f aca="false">G255/G257</f>
        <v>0.451875</v>
      </c>
      <c r="H256" s="159" t="n">
        <f aca="false">H255/H257</f>
        <v>0.36577380952381</v>
      </c>
      <c r="I256" s="159" t="n">
        <f aca="false">I255/I257</f>
        <v>0.352529166666667</v>
      </c>
      <c r="J256" s="160" t="n">
        <f aca="false">J255/J257</f>
        <v>0.19272196969697</v>
      </c>
      <c r="K256" s="138"/>
    </row>
    <row r="257" s="103" customFormat="true" ht="66" hidden="false" customHeight="true" outlineLevel="0" collapsed="false">
      <c r="A257" s="161" t="s">
        <v>139</v>
      </c>
      <c r="B257" s="162"/>
      <c r="C257" s="163" t="n">
        <v>77</v>
      </c>
      <c r="D257" s="163" t="n">
        <v>79</v>
      </c>
      <c r="E257" s="163" t="n">
        <v>335</v>
      </c>
      <c r="F257" s="163" t="n">
        <v>2350</v>
      </c>
      <c r="G257" s="163" t="n">
        <v>1.2</v>
      </c>
      <c r="H257" s="163" t="n">
        <v>1.4</v>
      </c>
      <c r="I257" s="163" t="n">
        <v>60</v>
      </c>
      <c r="J257" s="164" t="n">
        <v>1100</v>
      </c>
      <c r="K257" s="165"/>
    </row>
    <row r="258" s="103" customFormat="true" ht="15.75" hidden="false" customHeight="false" outlineLevel="0" collapsed="false">
      <c r="A258" s="166" t="s">
        <v>140</v>
      </c>
      <c r="B258" s="167"/>
      <c r="C258" s="168"/>
      <c r="D258" s="168"/>
      <c r="E258" s="169" t="s">
        <v>141</v>
      </c>
      <c r="F258" s="170"/>
      <c r="G258" s="170"/>
      <c r="H258" s="170"/>
      <c r="I258" s="170"/>
      <c r="J258" s="170"/>
      <c r="K258" s="171"/>
    </row>
    <row r="259" s="103" customFormat="true" ht="15.75" hidden="false" customHeight="false" outlineLevel="0" collapsed="false">
      <c r="A259" s="172"/>
      <c r="B259" s="173"/>
      <c r="C259" s="174" t="s">
        <v>18</v>
      </c>
      <c r="D259" s="174" t="n">
        <f aca="false">F249/F257</f>
        <v>0.218173404255319</v>
      </c>
      <c r="E259" s="174" t="s">
        <v>142</v>
      </c>
      <c r="F259" s="170"/>
      <c r="G259" s="170"/>
      <c r="H259" s="170"/>
      <c r="I259" s="170"/>
      <c r="J259" s="170"/>
      <c r="K259" s="171"/>
    </row>
    <row r="260" s="103" customFormat="true" ht="48.75" hidden="false" customHeight="true" outlineLevel="0" collapsed="false">
      <c r="A260" s="175"/>
      <c r="B260" s="176"/>
      <c r="C260" s="177" t="s">
        <v>32</v>
      </c>
      <c r="D260" s="177" t="n">
        <f aca="false">F252/F257</f>
        <v>0.293760638297872</v>
      </c>
      <c r="E260" s="177" t="s">
        <v>143</v>
      </c>
      <c r="F260" s="170"/>
      <c r="G260" s="170"/>
      <c r="H260" s="170"/>
      <c r="I260" s="170"/>
      <c r="J260" s="170"/>
      <c r="K260" s="171"/>
    </row>
    <row r="261" s="103" customFormat="true" ht="18.75" hidden="false" customHeight="false" outlineLevel="0" collapsed="false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4"/>
    </row>
    <row r="262" s="103" customFormat="true" ht="72" hidden="false" customHeight="true" outlineLevel="0" collapsed="false">
      <c r="A262" s="178" t="s">
        <v>144</v>
      </c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</row>
    <row r="263" s="103" customFormat="true" ht="45" hidden="false" customHeight="true" outlineLevel="0" collapsed="false">
      <c r="A263" s="178" t="s">
        <v>145</v>
      </c>
      <c r="B263" s="178"/>
      <c r="C263" s="178"/>
      <c r="D263" s="178"/>
      <c r="E263" s="178"/>
      <c r="F263" s="178"/>
      <c r="G263" s="178"/>
      <c r="H263" s="178"/>
      <c r="I263" s="178"/>
      <c r="J263" s="178"/>
      <c r="K263" s="179"/>
    </row>
    <row r="264" s="181" customFormat="true" ht="18.75" hidden="false" customHeight="true" outlineLevel="0" collapsed="false">
      <c r="A264" s="180" t="s">
        <v>146</v>
      </c>
      <c r="B264" s="180"/>
      <c r="C264" s="180"/>
      <c r="D264" s="180"/>
      <c r="E264" s="180"/>
      <c r="F264" s="180"/>
      <c r="G264" s="180"/>
      <c r="H264" s="180"/>
      <c r="I264" s="180"/>
      <c r="J264" s="180"/>
      <c r="K264" s="4"/>
    </row>
    <row r="265" s="132" customFormat="true" ht="18.75" hidden="false" customHeight="false" outlineLevel="0" collapsed="false">
      <c r="A265" s="182" t="s">
        <v>147</v>
      </c>
      <c r="B265" s="182"/>
      <c r="C265" s="182"/>
      <c r="D265" s="182"/>
      <c r="E265" s="182"/>
      <c r="F265" s="182"/>
      <c r="G265" s="182"/>
      <c r="H265" s="182"/>
      <c r="I265" s="182"/>
      <c r="J265" s="182"/>
      <c r="K265" s="4"/>
    </row>
    <row r="266" s="132" customFormat="true" ht="18.75" hidden="false" customHeight="false" outlineLevel="0" collapsed="false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4"/>
    </row>
    <row r="267" s="47" customFormat="true" ht="18.75" hidden="false" customHeight="false" outlineLevel="0" collapsed="false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4"/>
    </row>
    <row r="268" s="47" customFormat="true" ht="18.75" hidden="false" customHeight="false" outlineLevel="0" collapsed="false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4"/>
    </row>
    <row r="269" s="183" customFormat="true" ht="18.75" hidden="false" customHeight="false" outlineLevel="0" collapsed="false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4"/>
    </row>
    <row r="270" s="47" customFormat="true" ht="18.75" hidden="false" customHeight="false" outlineLevel="0" collapsed="false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4"/>
    </row>
    <row r="271" s="47" customFormat="true" ht="18.75" hidden="false" customHeight="false" outlineLevel="0" collapsed="false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4"/>
    </row>
    <row r="272" s="183" customFormat="true" ht="18.75" hidden="false" customHeight="false" outlineLevel="0" collapsed="false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4"/>
    </row>
    <row r="273" s="47" customFormat="true" ht="18.75" hidden="false" customHeight="false" outlineLevel="0" collapsed="false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4"/>
    </row>
    <row r="274" s="47" customFormat="true" ht="18.75" hidden="false" customHeight="false" outlineLevel="0" collapsed="false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4"/>
    </row>
    <row r="275" s="183" customFormat="true" ht="18.75" hidden="false" customHeight="false" outlineLevel="0" collapsed="false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4"/>
    </row>
    <row r="276" s="47" customFormat="true" ht="18.75" hidden="false" customHeight="false" outlineLevel="0" collapsed="false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4"/>
    </row>
    <row r="277" s="47" customFormat="true" ht="18.75" hidden="false" customHeight="false" outlineLevel="0" collapsed="false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4"/>
    </row>
    <row r="278" s="184" customFormat="true" ht="18.75" hidden="false" customHeight="false" outlineLevel="0" collapsed="false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4"/>
    </row>
    <row r="280" s="185" customFormat="true" ht="18.75" hidden="false" customHeight="false" outlineLevel="0" collapsed="false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4"/>
    </row>
    <row r="281" s="185" customFormat="true" ht="18.75" hidden="false" customHeight="false" outlineLevel="0" collapsed="false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">
    <mergeCell ref="F2:I2"/>
    <mergeCell ref="G6:J6"/>
    <mergeCell ref="G7:J7"/>
    <mergeCell ref="A8:C8"/>
    <mergeCell ref="G8:J8"/>
    <mergeCell ref="B10:D10"/>
    <mergeCell ref="A12:J12"/>
    <mergeCell ref="C22:E22"/>
    <mergeCell ref="G22:I22"/>
    <mergeCell ref="A25:K25"/>
    <mergeCell ref="A33:K33"/>
    <mergeCell ref="A44:K44"/>
    <mergeCell ref="A51:K51"/>
    <mergeCell ref="A63:K63"/>
    <mergeCell ref="A70:K70"/>
    <mergeCell ref="A81:K81"/>
    <mergeCell ref="A89:K89"/>
    <mergeCell ref="A100:K100"/>
    <mergeCell ref="A107:K107"/>
    <mergeCell ref="A118:K118"/>
    <mergeCell ref="A125:K125"/>
    <mergeCell ref="A139:K139"/>
    <mergeCell ref="A146:K146"/>
    <mergeCell ref="A157:K157"/>
    <mergeCell ref="A164:K164"/>
    <mergeCell ref="A174:K174"/>
    <mergeCell ref="A181:K181"/>
    <mergeCell ref="A191:K191"/>
    <mergeCell ref="A198:K198"/>
    <mergeCell ref="A209:K209"/>
    <mergeCell ref="A216:K216"/>
    <mergeCell ref="A227:K227"/>
    <mergeCell ref="A234:K234"/>
    <mergeCell ref="A262:K262"/>
    <mergeCell ref="A263:J263"/>
    <mergeCell ref="A264:J264"/>
    <mergeCell ref="A265:J265"/>
  </mergeCells>
  <conditionalFormatting sqref="C32">
    <cfRule type="cellIs" priority="2" operator="notBetween" aboveAverage="0" equalAverage="0" bottom="0" percent="0" rank="0" text="" dxfId="0">
      <formula>15.4</formula>
      <formula>19.25</formula>
    </cfRule>
  </conditionalFormatting>
  <conditionalFormatting sqref="C69">
    <cfRule type="cellIs" priority="3" operator="notBetween" aboveAverage="0" equalAverage="0" bottom="0" percent="0" rank="0" text="" dxfId="1">
      <formula>15.4</formula>
      <formula>19.25</formula>
    </cfRule>
    <cfRule type="cellIs" priority="4" operator="notBetween" aboveAverage="0" equalAverage="0" bottom="0" percent="0" rank="0" text="" dxfId="2">
      <formula>15.4</formula>
      <formula>19.25</formula>
    </cfRule>
  </conditionalFormatting>
  <conditionalFormatting sqref="D69">
    <cfRule type="cellIs" priority="5" operator="notBetween" aboveAverage="0" equalAverage="0" bottom="0" percent="0" rank="0" text="" dxfId="3">
      <formula>15.8</formula>
      <formula>19.75</formula>
    </cfRule>
  </conditionalFormatting>
  <conditionalFormatting sqref="H39 H131">
    <cfRule type="cellIs" priority="6" operator="notBetween" aboveAverage="0" equalAverage="0" bottom="0" percent="0" rank="0" text="" dxfId="4">
      <formula>18</formula>
      <formula>21</formula>
    </cfRule>
  </conditionalFormatting>
  <conditionalFormatting sqref="H58">
    <cfRule type="cellIs" priority="7" operator="notBetween" aboveAverage="0" equalAverage="0" bottom="0" percent="0" rank="0" text="" dxfId="4">
      <formula>18</formula>
      <formula>21</formula>
    </cfRule>
  </conditionalFormatting>
  <conditionalFormatting sqref="H77">
    <cfRule type="cellIs" priority="8" operator="notBetween" aboveAverage="0" equalAverage="0" bottom="0" percent="0" rank="0" text="" dxfId="4">
      <formula>18</formula>
      <formula>21</formula>
    </cfRule>
  </conditionalFormatting>
  <conditionalFormatting sqref="H95">
    <cfRule type="cellIs" priority="9" operator="notBetween" aboveAverage="0" equalAverage="0" bottom="0" percent="0" rank="0" text="" dxfId="4">
      <formula>18</formula>
      <formula>21</formula>
    </cfRule>
  </conditionalFormatting>
  <conditionalFormatting sqref="H113">
    <cfRule type="cellIs" priority="10" operator="notBetween" aboveAverage="0" equalAverage="0" bottom="0" percent="0" rank="0" text="" dxfId="4">
      <formula>18</formula>
      <formula>21</formula>
    </cfRule>
  </conditionalFormatting>
  <conditionalFormatting sqref="H152">
    <cfRule type="cellIs" priority="11" operator="notBetween" aboveAverage="0" equalAverage="0" bottom="0" percent="0" rank="0" text="" dxfId="4">
      <formula>18</formula>
      <formula>21</formula>
    </cfRule>
  </conditionalFormatting>
  <conditionalFormatting sqref="H169">
    <cfRule type="cellIs" priority="12" operator="notBetween" aboveAverage="0" equalAverage="0" bottom="0" percent="0" rank="0" text="" dxfId="4">
      <formula>18</formula>
      <formula>21</formula>
    </cfRule>
  </conditionalFormatting>
  <conditionalFormatting sqref="H186">
    <cfRule type="cellIs" priority="13" operator="notBetween" aboveAverage="0" equalAverage="0" bottom="0" percent="0" rank="0" text="" dxfId="4">
      <formula>18</formula>
      <formula>21</formula>
    </cfRule>
  </conditionalFormatting>
  <conditionalFormatting sqref="H204">
    <cfRule type="cellIs" priority="14" operator="notBetween" aboveAverage="0" equalAverage="0" bottom="0" percent="0" rank="0" text="" dxfId="4">
      <formula>18</formula>
      <formula>21</formula>
    </cfRule>
  </conditionalFormatting>
  <conditionalFormatting sqref="H222">
    <cfRule type="cellIs" priority="15" operator="notBetween" aboveAverage="0" equalAverage="0" bottom="0" percent="0" rank="0" text="" dxfId="4">
      <formula>18</formula>
      <formula>21</formula>
    </cfRule>
  </conditionalFormatting>
  <conditionalFormatting sqref="H240">
    <cfRule type="cellIs" priority="16" operator="notBetween" aboveAverage="0" equalAverage="0" bottom="0" percent="0" rank="0" text="" dxfId="4">
      <formula>18</formula>
      <formula>21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LibreOffice/7.5.1.2$Windows_X86_64 LibreOffice_project/fcbaee479e84c6cd81291587d2ee68cba099e129</Application>
  <AppVersion>15.0000</AppVersion>
  <Company>MacBook Pro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2020-09-15T06:15:04Z</dcterms:created>
  <dc:creator>Туганов Виктор Анатольевич</dc:creator>
  <dc:description/>
  <dc:language>ru-RU</dc:language>
  <cp:lastModifiedBy/>
  <cp:lastPrinted>2023-11-20T17:38:42Z</cp:lastPrinted>
  <dcterms:modified xsi:type="dcterms:W3CDTF">2023-12-26T19:36:08Z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